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hillingdon-my.sharepoint.com/personal/vwilkinson_hillingdon_gov_uk/Documents/Preparation for CQC/Quality Assurance/"/>
    </mc:Choice>
  </mc:AlternateContent>
  <xr:revisionPtr revIDLastSave="0" documentId="8_{342D612D-B9C2-4167-95EC-A698E1D60885}" xr6:coauthVersionLast="47" xr6:coauthVersionMax="47" xr10:uidLastSave="{00000000-0000-0000-0000-000000000000}"/>
  <bookViews>
    <workbookView xWindow="33720" yWindow="-120" windowWidth="29040" windowHeight="15840" xr2:uid="{00000000-000D-0000-FFFF-FFFF00000000}"/>
  </bookViews>
  <sheets>
    <sheet name="Monitoring visit form (4)" sheetId="6" r:id="rId1"/>
    <sheet name="Action Plan" sheetId="2" r:id="rId2"/>
    <sheet name="Sheet3" sheetId="3" r:id="rId3"/>
  </sheets>
  <definedNames>
    <definedName name="_xlnm.Print_Area" localSheetId="0">'Monitoring visit form (4)'!$A$1:$F$270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5" i="6" l="1"/>
  <c r="E253" i="6"/>
  <c r="E257" i="6"/>
  <c r="E254" i="6"/>
  <c r="E245" i="6"/>
  <c r="E243" i="6"/>
  <c r="E238" i="6"/>
  <c r="C189" i="6" l="1"/>
  <c r="E247" i="6" l="1"/>
  <c r="E113" i="6"/>
  <c r="E214" i="6"/>
  <c r="C234" i="6" l="1"/>
  <c r="C232" i="6"/>
  <c r="E189" i="6"/>
  <c r="C178" i="6"/>
  <c r="C174" i="6"/>
  <c r="C171" i="6"/>
  <c r="C168" i="6"/>
  <c r="C166" i="6"/>
  <c r="C164" i="6"/>
  <c r="C162" i="6"/>
  <c r="C160" i="6"/>
  <c r="C158" i="6"/>
  <c r="C145" i="6"/>
  <c r="C142" i="6"/>
  <c r="C139" i="6"/>
  <c r="C111" i="6"/>
  <c r="C108" i="6"/>
  <c r="C104" i="6"/>
  <c r="C99" i="6"/>
  <c r="C86" i="6"/>
  <c r="C84" i="6"/>
  <c r="C56" i="6"/>
  <c r="E204" i="6"/>
  <c r="E190" i="6" l="1"/>
  <c r="E255" i="6" l="1"/>
  <c r="E256" i="6"/>
  <c r="E258" i="6" l="1"/>
  <c r="F258" i="6" s="1"/>
  <c r="E201" i="6"/>
  <c r="E200" i="6"/>
  <c r="E60" i="6"/>
  <c r="E66" i="6"/>
  <c r="E65" i="6"/>
  <c r="E111" i="6"/>
  <c r="E202" i="6"/>
  <c r="B49" i="2"/>
  <c r="E152" i="6" l="1"/>
  <c r="E150" i="6"/>
  <c r="E116" i="6"/>
  <c r="C8" i="2"/>
  <c r="B25" i="2"/>
  <c r="B29" i="2"/>
  <c r="B21" i="2"/>
  <c r="B33" i="2"/>
  <c r="B37" i="2"/>
  <c r="BP18" i="6"/>
  <c r="E236" i="6"/>
  <c r="E215" i="6"/>
  <c r="E216" i="6"/>
  <c r="E178" i="6"/>
  <c r="E124" i="6"/>
  <c r="E123" i="6"/>
  <c r="E122" i="6"/>
  <c r="E121" i="6"/>
  <c r="E120" i="6"/>
  <c r="E119" i="6"/>
  <c r="E118" i="6"/>
  <c r="E104" i="6"/>
  <c r="E99" i="6"/>
  <c r="E97" i="6"/>
  <c r="E195" i="6"/>
  <c r="E175" i="6"/>
  <c r="E174" i="6"/>
  <c r="D48" i="2" l="1"/>
  <c r="E213" i="6"/>
  <c r="E212" i="6"/>
  <c r="E210" i="6"/>
  <c r="E208" i="6"/>
  <c r="E207" i="6"/>
  <c r="E206" i="6"/>
  <c r="E205" i="6"/>
  <c r="E203" i="6"/>
  <c r="E194" i="6"/>
  <c r="E193" i="6"/>
  <c r="E192" i="6"/>
  <c r="E191" i="6"/>
  <c r="E187" i="6"/>
  <c r="E186" i="6"/>
  <c r="E185" i="6"/>
  <c r="E183" i="6"/>
  <c r="E196" i="6" l="1"/>
  <c r="F196" i="6" s="1"/>
  <c r="C32" i="2" s="1"/>
  <c r="C48" i="2"/>
  <c r="F253" i="6"/>
  <c r="E217" i="6"/>
  <c r="E102" i="6"/>
  <c r="E115" i="6"/>
  <c r="E114" i="6"/>
  <c r="E112" i="6"/>
  <c r="E109" i="6"/>
  <c r="E106" i="6"/>
  <c r="E105" i="6"/>
  <c r="E101" i="6"/>
  <c r="E100" i="6"/>
  <c r="E96" i="6"/>
  <c r="E95" i="6"/>
  <c r="E94" i="6"/>
  <c r="E93" i="6"/>
  <c r="E92" i="6"/>
  <c r="E91" i="6"/>
  <c r="E90" i="6"/>
  <c r="E89" i="6"/>
  <c r="E88" i="6"/>
  <c r="E82" i="6"/>
  <c r="E79" i="6"/>
  <c r="E78" i="6"/>
  <c r="E129" i="6"/>
  <c r="E130" i="6"/>
  <c r="E131" i="6"/>
  <c r="E132" i="6"/>
  <c r="E133" i="6"/>
  <c r="E134" i="6"/>
  <c r="E136" i="6"/>
  <c r="E137" i="6"/>
  <c r="E23" i="6"/>
  <c r="E22" i="6"/>
  <c r="B53" i="2"/>
  <c r="B45" i="2"/>
  <c r="B41" i="2"/>
  <c r="B17" i="2"/>
  <c r="C9" i="2"/>
  <c r="C7" i="2"/>
  <c r="C6" i="2"/>
  <c r="C5" i="2"/>
  <c r="C4" i="2"/>
  <c r="C3" i="2"/>
  <c r="E239" i="6"/>
  <c r="E237" i="6"/>
  <c r="E248" i="6"/>
  <c r="E246" i="6"/>
  <c r="E241" i="6"/>
  <c r="E240" i="6"/>
  <c r="E225" i="6"/>
  <c r="E224" i="6"/>
  <c r="E223" i="6"/>
  <c r="E222" i="6"/>
  <c r="E221" i="6"/>
  <c r="E166" i="6"/>
  <c r="E164" i="6"/>
  <c r="E162" i="6"/>
  <c r="E160" i="6"/>
  <c r="E158" i="6"/>
  <c r="E155" i="6"/>
  <c r="E153" i="6"/>
  <c r="E151" i="6"/>
  <c r="E149" i="6"/>
  <c r="E147" i="6"/>
  <c r="E146" i="6"/>
  <c r="E143" i="6"/>
  <c r="E140" i="6"/>
  <c r="E73" i="6"/>
  <c r="E71" i="6"/>
  <c r="E69" i="6"/>
  <c r="E67" i="6"/>
  <c r="E64" i="6"/>
  <c r="E63" i="6"/>
  <c r="E62" i="6"/>
  <c r="E61" i="6"/>
  <c r="E59" i="6"/>
  <c r="E58" i="6"/>
  <c r="E57" i="6"/>
  <c r="E56" i="6"/>
  <c r="E54" i="6"/>
  <c r="E53" i="6"/>
  <c r="E52" i="6"/>
  <c r="E51" i="6"/>
  <c r="E50" i="6"/>
  <c r="E49" i="6"/>
  <c r="E47" i="6"/>
  <c r="E41" i="6"/>
  <c r="E39" i="6"/>
  <c r="E37" i="6"/>
  <c r="E35" i="6"/>
  <c r="E33" i="6"/>
  <c r="E31" i="6"/>
  <c r="E29" i="6"/>
  <c r="E27" i="6"/>
  <c r="E25" i="6"/>
  <c r="E21" i="6"/>
  <c r="E20" i="6"/>
  <c r="E19" i="6"/>
  <c r="E18" i="6"/>
  <c r="E17" i="6"/>
  <c r="D36" i="2" l="1"/>
  <c r="F217" i="6"/>
  <c r="C36" i="2" s="1"/>
  <c r="E74" i="6"/>
  <c r="E249" i="6"/>
  <c r="F183" i="6"/>
  <c r="D32" i="2"/>
  <c r="E125" i="6"/>
  <c r="F78" i="6" s="1"/>
  <c r="E179" i="6"/>
  <c r="D28" i="2" s="1"/>
  <c r="F200" i="6"/>
  <c r="E43" i="6"/>
  <c r="E261" i="6" s="1"/>
  <c r="E227" i="6"/>
  <c r="D40" i="2" s="1"/>
  <c r="F249" i="6" l="1"/>
  <c r="C44" i="2" s="1"/>
  <c r="D44" i="2"/>
  <c r="F231" i="6"/>
  <c r="F179" i="6"/>
  <c r="C28" i="2" s="1"/>
  <c r="F125" i="6"/>
  <c r="C24" i="2" s="1"/>
  <c r="D24" i="2"/>
  <c r="F43" i="6"/>
  <c r="C16" i="2" s="1"/>
  <c r="F261" i="6"/>
  <c r="F17" i="6"/>
  <c r="D16" i="2"/>
  <c r="F74" i="6"/>
  <c r="C20" i="2" s="1"/>
  <c r="F227" i="6"/>
  <c r="C40" i="2" s="1"/>
  <c r="F221" i="6"/>
  <c r="F129" i="6"/>
  <c r="D20" i="2"/>
  <c r="F47" i="6"/>
  <c r="C10" i="2" l="1"/>
  <c r="E262" i="6"/>
  <c r="C12" i="2" l="1"/>
  <c r="C52" i="2"/>
  <c r="D52" i="2"/>
  <c r="C11" i="2"/>
</calcChain>
</file>

<file path=xl/sharedStrings.xml><?xml version="1.0" encoding="utf-8"?>
<sst xmlns="http://schemas.openxmlformats.org/spreadsheetml/2006/main" count="1305" uniqueCount="446">
  <si>
    <t>ORGANISATION</t>
  </si>
  <si>
    <t>SERVICE</t>
  </si>
  <si>
    <t>SERVICE TYPE</t>
  </si>
  <si>
    <t>REGISTERED MANAGER</t>
  </si>
  <si>
    <t>QUALITY MONITORING OFFICER(S)</t>
  </si>
  <si>
    <t>TYPE OF VISIT</t>
  </si>
  <si>
    <t>DATE</t>
  </si>
  <si>
    <t>CQC registration Certificate</t>
  </si>
  <si>
    <t>Statement of purpose/Mission Statement</t>
  </si>
  <si>
    <t>Contingency Plan</t>
  </si>
  <si>
    <t>Is there evidence of the following information?</t>
  </si>
  <si>
    <t>Service Testing Certificates</t>
  </si>
  <si>
    <t>Gas (Annual)</t>
  </si>
  <si>
    <t>Electrical/fixed wire (5 years)</t>
  </si>
  <si>
    <t>Portable appliance (annual)</t>
  </si>
  <si>
    <t>Fire system</t>
  </si>
  <si>
    <t>Call bell system</t>
  </si>
  <si>
    <t>Fire equipment</t>
  </si>
  <si>
    <t>Mobility equipment</t>
  </si>
  <si>
    <t>Weighting scales calibration</t>
  </si>
  <si>
    <t>Water temperature</t>
  </si>
  <si>
    <t>Food probing</t>
  </si>
  <si>
    <t>Fire drills</t>
  </si>
  <si>
    <t>Staff handbook</t>
  </si>
  <si>
    <t>Training matrix</t>
  </si>
  <si>
    <t>Number of fire drills a year</t>
  </si>
  <si>
    <t>Length of induction programme</t>
  </si>
  <si>
    <t>2.8a</t>
  </si>
  <si>
    <t>2.9a</t>
  </si>
  <si>
    <t>2.10a</t>
  </si>
  <si>
    <t>2.11a</t>
  </si>
  <si>
    <t>2.12a</t>
  </si>
  <si>
    <t>Period of displayed Staff rota</t>
  </si>
  <si>
    <t>Comments/Gaps</t>
  </si>
  <si>
    <t>Care Certificates</t>
  </si>
  <si>
    <t>Revalidation (Nursing staff from April 2016)</t>
  </si>
  <si>
    <t>Revalidation - number of staff enrolled</t>
  </si>
  <si>
    <t>Revalidation - % of staff enrolled</t>
  </si>
  <si>
    <t>Minutes of staff meetings</t>
  </si>
  <si>
    <t>Minutes of residents meetings</t>
  </si>
  <si>
    <t>Frequency of residents meetings</t>
  </si>
  <si>
    <t>Complaints log</t>
  </si>
  <si>
    <t>Number of complaints in last 3 months</t>
  </si>
  <si>
    <t>Incidents/accidents recording</t>
  </si>
  <si>
    <t>Falls analysis records</t>
  </si>
  <si>
    <t>Unannounced night check reports</t>
  </si>
  <si>
    <t>Number of night check reports in last 3 months</t>
  </si>
  <si>
    <t>External audits</t>
  </si>
  <si>
    <t>Night checklist</t>
  </si>
  <si>
    <t>Activity programme displayed</t>
  </si>
  <si>
    <t>Duration of activity programme</t>
  </si>
  <si>
    <t>Comments/gaps</t>
  </si>
  <si>
    <t>3.1a</t>
  </si>
  <si>
    <t>3.7a</t>
  </si>
  <si>
    <t>3.11a</t>
  </si>
  <si>
    <t>3.15a</t>
  </si>
  <si>
    <t>3.16a</t>
  </si>
  <si>
    <t>YES</t>
  </si>
  <si>
    <t>NO</t>
  </si>
  <si>
    <t>VALID</t>
  </si>
  <si>
    <t>EXPIRED</t>
  </si>
  <si>
    <t>CHECKED</t>
  </si>
  <si>
    <t>GAPS</t>
  </si>
  <si>
    <t>Number of staff enrolled - Care Certificates</t>
  </si>
  <si>
    <t>Frequency of staff meetings</t>
  </si>
  <si>
    <t>Score</t>
  </si>
  <si>
    <t>Information Total Score</t>
  </si>
  <si>
    <t>% Compliance</t>
  </si>
  <si>
    <t>% compliance</t>
  </si>
  <si>
    <t>Health &amp; Safety  (Provider)</t>
  </si>
  <si>
    <t>Gas expiry date - MM/YY</t>
  </si>
  <si>
    <t>Electrical/fixed wire expiry date - MM/YY</t>
  </si>
  <si>
    <t>Portable appliance expiry date - MM/YY</t>
  </si>
  <si>
    <t>Fire system expiry date -MM/YY</t>
  </si>
  <si>
    <t>Call bell system expiry date - MM/YY</t>
  </si>
  <si>
    <t>Fire equipment expiry date - MM/YY</t>
  </si>
  <si>
    <t>Mobility equipment expiry date - MM/YY</t>
  </si>
  <si>
    <t>Weighting scales calibration expiry date - MM/YY</t>
  </si>
  <si>
    <t>Home is clean &amp; tidy/no hazards</t>
  </si>
  <si>
    <t>All areas clean and hazard free</t>
  </si>
  <si>
    <t>Minor cleaning required or minor hazards</t>
  </si>
  <si>
    <t>Major cleaning required or major hazards</t>
  </si>
  <si>
    <t>There is a designated first aider on site</t>
  </si>
  <si>
    <t>PPE is being used by staff</t>
  </si>
  <si>
    <t>N/A</t>
  </si>
  <si>
    <t>All staff are aware of emergency contact numbers</t>
  </si>
  <si>
    <t>Staff are aware of Rapid response service and when to call</t>
  </si>
  <si>
    <t>Building and grounds are secure</t>
  </si>
  <si>
    <t>No security issues</t>
  </si>
  <si>
    <t>Minor security issues</t>
  </si>
  <si>
    <t>Major security issues</t>
  </si>
  <si>
    <t>Key code entrance number is changed on a regular basis</t>
  </si>
  <si>
    <t>Frequency key code number is changed</t>
  </si>
  <si>
    <t>Monthly</t>
  </si>
  <si>
    <t>Yearly</t>
  </si>
  <si>
    <t>When staff leave</t>
  </si>
  <si>
    <t>Health &amp; Safety (residents)</t>
  </si>
  <si>
    <t>Pre-admission/admission assessment completed. Home are able to meet identified need</t>
  </si>
  <si>
    <t>Fully</t>
  </si>
  <si>
    <t>Partially</t>
  </si>
  <si>
    <t>No</t>
  </si>
  <si>
    <t>BOOKED</t>
  </si>
  <si>
    <t>Record of life history</t>
  </si>
  <si>
    <t>5.4a</t>
  </si>
  <si>
    <t>Risks identified/assessed/reviewed</t>
  </si>
  <si>
    <t>DAILY</t>
  </si>
  <si>
    <t>WEEKLY</t>
  </si>
  <si>
    <t>Continence assessed and monitored</t>
  </si>
  <si>
    <t>5.8a</t>
  </si>
  <si>
    <t>Number of residents continence assessed/monitored</t>
  </si>
  <si>
    <t>Pressure relieving equipment checked daily</t>
  </si>
  <si>
    <t>5.9a</t>
  </si>
  <si>
    <t>Number of residents using pressure relieving equipment</t>
  </si>
  <si>
    <t>5.10a</t>
  </si>
  <si>
    <t>Use of restraints, e.g. Bed rails, lap straps, key coded doors are in line with DoLs for residents who lack capacity</t>
  </si>
  <si>
    <t>Number of residents requiring restraint due to lack of capacity</t>
  </si>
  <si>
    <t>Full participation against capacity</t>
  </si>
  <si>
    <t>Limited participation against capacity</t>
  </si>
  <si>
    <t>No participation against capacity</t>
  </si>
  <si>
    <t>Number of files viewed</t>
  </si>
  <si>
    <t>Observations of care reflected in plans</t>
  </si>
  <si>
    <t>5.14a</t>
  </si>
  <si>
    <t>5.15a</t>
  </si>
  <si>
    <t>Care plans evidence resident inclusion in end of life decisions</t>
  </si>
  <si>
    <t>DNAR's Orders signed/dated</t>
  </si>
  <si>
    <t>Number of DNAR's Orders</t>
  </si>
  <si>
    <t>Controlled drugs recorded (2 signatures)?</t>
  </si>
  <si>
    <t>Diabetes monitoring</t>
  </si>
  <si>
    <t>5.21a</t>
  </si>
  <si>
    <t>Number of residents monitored</t>
  </si>
  <si>
    <t>5.22a</t>
  </si>
  <si>
    <t>Number of residents requiring timely medication</t>
  </si>
  <si>
    <t>Room/fridge temperatures monitored</t>
  </si>
  <si>
    <t>Pharmacy audits carried out</t>
  </si>
  <si>
    <t>5.24a</t>
  </si>
  <si>
    <t>Frequency of Pharmacy audits</t>
  </si>
  <si>
    <t>Annually</t>
  </si>
  <si>
    <t>Staff competency records</t>
  </si>
  <si>
    <t>6 Monthly</t>
  </si>
  <si>
    <t>Quarterly</t>
  </si>
  <si>
    <t>Health &amp; Safety (residents) total score</t>
  </si>
  <si>
    <t>Staff</t>
  </si>
  <si>
    <t>Staff on duty reflect the rota displayed</t>
  </si>
  <si>
    <t>There are sufficient staff to meet the needs of residents</t>
  </si>
  <si>
    <t>New staff have completed or are completing induction</t>
  </si>
  <si>
    <t>Number of staff completed induction</t>
  </si>
  <si>
    <t xml:space="preserve">Number of staff currently completing induction </t>
  </si>
  <si>
    <t>Moving &amp; handling training completed by staff</t>
  </si>
  <si>
    <t>Infection control training completed by staff</t>
  </si>
  <si>
    <t>Health &amp; safety training completed by staff</t>
  </si>
  <si>
    <t>Fire awareness training completed by staff</t>
  </si>
  <si>
    <t>Basic first aid training completed by staff</t>
  </si>
  <si>
    <t>Food hygiene training completed by staff</t>
  </si>
  <si>
    <t>Dementia training completed by staff</t>
  </si>
  <si>
    <t>Safeguarding training completed by staff</t>
  </si>
  <si>
    <t>Medication training completed by staff</t>
  </si>
  <si>
    <t>The level of understanding of dementia amongst staff</t>
  </si>
  <si>
    <t>Excellent understanding</t>
  </si>
  <si>
    <t>Good understanding</t>
  </si>
  <si>
    <t>Limited understanding</t>
  </si>
  <si>
    <t>Poor understanding</t>
  </si>
  <si>
    <t>None</t>
  </si>
  <si>
    <t>&lt;10%</t>
  </si>
  <si>
    <t>10-20%</t>
  </si>
  <si>
    <t>20-30%</t>
  </si>
  <si>
    <t>30-40%</t>
  </si>
  <si>
    <t>40-50%</t>
  </si>
  <si>
    <t>&gt;50%</t>
  </si>
  <si>
    <t>Excellent practice</t>
  </si>
  <si>
    <t>Good practice</t>
  </si>
  <si>
    <t>Average practice</t>
  </si>
  <si>
    <t>Poor practice</t>
  </si>
  <si>
    <t>Staff total score</t>
  </si>
  <si>
    <t>Nutrition/hydration</t>
  </si>
  <si>
    <t>Care plans identify specific dietary requirements (includes cultural requirements)</t>
  </si>
  <si>
    <t>7.1a</t>
  </si>
  <si>
    <t>Do any specific meals require separate cooking</t>
  </si>
  <si>
    <t>Food/fluid charts are recorded daily where required</t>
  </si>
  <si>
    <t>Pressure wounds are identified, assessed and reported</t>
  </si>
  <si>
    <t>Wound care is managed and monitored appropriately</t>
  </si>
  <si>
    <t>Frequency of wound  monitoring</t>
  </si>
  <si>
    <t>7.6a</t>
  </si>
  <si>
    <t>6 weekly</t>
  </si>
  <si>
    <t>Falls are monitored and referral to falls clinic considered</t>
  </si>
  <si>
    <t>7.7a</t>
  </si>
  <si>
    <t>Number of falls recorded in last 3 months</t>
  </si>
  <si>
    <t>Nutrition/hydration total score</t>
  </si>
  <si>
    <t>Social Wellbeing</t>
  </si>
  <si>
    <t>Some</t>
  </si>
  <si>
    <t xml:space="preserve">All </t>
  </si>
  <si>
    <t>There is a daily record of activities participation</t>
  </si>
  <si>
    <t>Residents are able/supported to access the community</t>
  </si>
  <si>
    <t>Regularly</t>
  </si>
  <si>
    <t xml:space="preserve">Sometimes </t>
  </si>
  <si>
    <t>Never</t>
  </si>
  <si>
    <t>Residents have regular contact with family/friends</t>
  </si>
  <si>
    <t>Social wellbeing total score</t>
  </si>
  <si>
    <t>Inclusion</t>
  </si>
  <si>
    <t>Consent forms have been discussed and signed by residents</t>
  </si>
  <si>
    <t>Residents are aware of the complaints procedure</t>
  </si>
  <si>
    <t>Inclusion total score</t>
  </si>
  <si>
    <t>Quality Monitoring Visit Total Score</t>
  </si>
  <si>
    <t>Number of relatives views considered</t>
  </si>
  <si>
    <t>Number of staff views considered</t>
  </si>
  <si>
    <t>Number of residents views considered</t>
  </si>
  <si>
    <t>ACTION PLAN</t>
  </si>
  <si>
    <t>Recommendations</t>
  </si>
  <si>
    <t>Date Due</t>
  </si>
  <si>
    <t>NUMBER OF CARE STAFF</t>
  </si>
  <si>
    <t>NUMBER OF NURSING STAFF</t>
  </si>
  <si>
    <t>TOTAL NUMBER OF STAFF</t>
  </si>
  <si>
    <t>Number of incidents/accidents in last 3 months</t>
  </si>
  <si>
    <t>Number of falls analysed in last 3 months</t>
  </si>
  <si>
    <t>NUMBER OF RESIDENTS</t>
  </si>
  <si>
    <t>Number of individual residents fallen in last 3 months</t>
  </si>
  <si>
    <t>% incidents reported to CQC against number of residents</t>
  </si>
  <si>
    <t>% incidents reported to LA against number of residents</t>
  </si>
  <si>
    <t>% incidents upheld against number of residents</t>
  </si>
  <si>
    <t>INFORMATION RECOMMENDATIONS</t>
  </si>
  <si>
    <t>HEALTH &amp; SAFETY (PROVIDER) RECOMMENDATIONS</t>
  </si>
  <si>
    <t>Health &amp; Safety (Provider) Total Score</t>
  </si>
  <si>
    <t>% of residents referred under MUST</t>
  </si>
  <si>
    <t>5.8b</t>
  </si>
  <si>
    <t>% of residents continence assessed/monitored</t>
  </si>
  <si>
    <t>5.9b</t>
  </si>
  <si>
    <t>HEALTH &amp; SAFFETY (RESIDENTS) RECOMMENDATIONS</t>
  </si>
  <si>
    <t>% of staff completed induction</t>
  </si>
  <si>
    <t>% of agency staff working for the provider</t>
  </si>
  <si>
    <t>STAFF RECOMMENDATIONS</t>
  </si>
  <si>
    <t>Number of residents with UTI's</t>
  </si>
  <si>
    <t>% of residents with UTI's</t>
  </si>
  <si>
    <t>% of residents requiring restraint due to lack of capacity</t>
  </si>
  <si>
    <t>NUTRITION/HYDRATION RECOMMENDATIONS</t>
  </si>
  <si>
    <t>SOCIAL WELLBEING RECOMMENDATIONS</t>
  </si>
  <si>
    <t>OVERALL RECOMMENDATION</t>
  </si>
  <si>
    <t>QUALITY ASSURANCE MONITORING VISIT ACTION PLAN</t>
  </si>
  <si>
    <t>Total score</t>
  </si>
  <si>
    <t>Overall assessment</t>
  </si>
  <si>
    <t>Information recommendation</t>
  </si>
  <si>
    <t>Health &amp; safety (provider) recommendation</t>
  </si>
  <si>
    <t>Staff recommendation</t>
  </si>
  <si>
    <t>Nutrition/hydration recommendation</t>
  </si>
  <si>
    <t>Social wellbeing recommendation</t>
  </si>
  <si>
    <t>Inclusion recommendation</t>
  </si>
  <si>
    <t>Overall recommendation</t>
  </si>
  <si>
    <t>DATE (DD/MM/YY)</t>
  </si>
  <si>
    <t>% of care staff enrolled - Care Certificates</t>
  </si>
  <si>
    <t>Outstanding</t>
  </si>
  <si>
    <t>Good</t>
  </si>
  <si>
    <t>Inadequate</t>
  </si>
  <si>
    <t xml:space="preserve">Policy </t>
  </si>
  <si>
    <t>% of staff currently completing induction</t>
  </si>
  <si>
    <t>No score</t>
  </si>
  <si>
    <t>nursing training</t>
  </si>
  <si>
    <t>complaints incidents</t>
  </si>
  <si>
    <t>grade 2 - 3%</t>
  </si>
  <si>
    <t>Requires Improvement</t>
  </si>
  <si>
    <t>Information</t>
  </si>
  <si>
    <t>H&amp;S provider</t>
  </si>
  <si>
    <t>H&amp;S residents</t>
  </si>
  <si>
    <t>Agency staff</t>
  </si>
  <si>
    <t xml:space="preserve"> MONTHLY</t>
  </si>
  <si>
    <t xml:space="preserve"> Quarterly</t>
  </si>
  <si>
    <t>Nutrition</t>
  </si>
  <si>
    <t>Social wellbeing</t>
  </si>
  <si>
    <t>total</t>
  </si>
  <si>
    <t>RESIDENTIAL/NURSING HOME SAFEGUARDING AND QUALITY MONITORING REPORT</t>
  </si>
  <si>
    <t>Staff have relevant DBS identification numbers</t>
  </si>
  <si>
    <t>Nursing staff have valid PIN numbers</t>
  </si>
  <si>
    <t>&lt;  1 week</t>
  </si>
  <si>
    <t>1 week</t>
  </si>
  <si>
    <t>&gt; 1 week</t>
  </si>
  <si>
    <t>QA assessment</t>
  </si>
  <si>
    <t>ACTIONS</t>
  </si>
  <si>
    <t>3.17a</t>
  </si>
  <si>
    <t>4.16a</t>
  </si>
  <si>
    <t>5.16a</t>
  </si>
  <si>
    <t>5.17a</t>
  </si>
  <si>
    <t>5.18a</t>
  </si>
  <si>
    <t>5.19a</t>
  </si>
  <si>
    <t>6.4a</t>
  </si>
  <si>
    <t>6.4b</t>
  </si>
  <si>
    <t>7.4a</t>
  </si>
  <si>
    <t>7.4b</t>
  </si>
  <si>
    <t>7.9a</t>
  </si>
  <si>
    <t>2.13a</t>
  </si>
  <si>
    <t>Staff files includes Application form</t>
  </si>
  <si>
    <t>Staff files include 2x references (1professional)</t>
  </si>
  <si>
    <t>Staff files include 2 x proof of address (3 months within application)</t>
  </si>
  <si>
    <t>Staff files include Working Time Directive Agreement</t>
  </si>
  <si>
    <t>Staff files include valid training certificates</t>
  </si>
  <si>
    <t>Residents have access to health checks, e.g. opticians, dentist, chiropodist, well-man/woman clinics</t>
  </si>
  <si>
    <t xml:space="preserve">Activity care plans are in place </t>
  </si>
  <si>
    <t>Are policies in place relevant to the service e.g. Health &amp; Safety, Medication, Safeguarding?</t>
  </si>
  <si>
    <t>Have the policies been reviewed as required?</t>
  </si>
  <si>
    <t>2.14a</t>
  </si>
  <si>
    <t>2.15a</t>
  </si>
  <si>
    <t>2.16a</t>
  </si>
  <si>
    <t>3.7b</t>
  </si>
  <si>
    <t>4.2a</t>
  </si>
  <si>
    <t>4.4a</t>
  </si>
  <si>
    <t>4.4b</t>
  </si>
  <si>
    <t>4.4c</t>
  </si>
  <si>
    <t>4.4d</t>
  </si>
  <si>
    <t>4.19a</t>
  </si>
  <si>
    <t>4.21a</t>
  </si>
  <si>
    <t>4.21b</t>
  </si>
  <si>
    <t>4.22a</t>
  </si>
  <si>
    <t>4.22b</t>
  </si>
  <si>
    <t>4.18a</t>
  </si>
  <si>
    <t>Is the training matrix accurate and up to date</t>
  </si>
  <si>
    <t xml:space="preserve">Supervision/appraisal records </t>
  </si>
  <si>
    <t>6.1a</t>
  </si>
  <si>
    <t>6.6a</t>
  </si>
  <si>
    <t>6.7a</t>
  </si>
  <si>
    <t>Medication</t>
  </si>
  <si>
    <t>Medication audits carried out?</t>
  </si>
  <si>
    <t>Frequency of medication audits</t>
  </si>
  <si>
    <t>MAR charts completed?</t>
  </si>
  <si>
    <t>Stock levels of medication correct?</t>
  </si>
  <si>
    <t>5.22b</t>
  </si>
  <si>
    <t>5.20a</t>
  </si>
  <si>
    <t>Medication Total Score</t>
  </si>
  <si>
    <t>5.23a</t>
  </si>
  <si>
    <t>How many residents have a diagnosis of dementia?</t>
  </si>
  <si>
    <t>9.1a</t>
  </si>
  <si>
    <t>% of residents with a diagnosis of dementia</t>
  </si>
  <si>
    <t>How many residents have a DoLs?</t>
  </si>
  <si>
    <t>9.2a</t>
  </si>
  <si>
    <t>% of residents with a DoLs?</t>
  </si>
  <si>
    <t>9.3a</t>
  </si>
  <si>
    <t>Have DoLs conditions been incorporated into Care Plans?</t>
  </si>
  <si>
    <t>grade 3&amp;4, MRSA -  1%</t>
  </si>
  <si>
    <t>Falls/grade 1/MUST  - 5%</t>
  </si>
  <si>
    <t>training matrix/DoLs</t>
  </si>
  <si>
    <t>Progress Update</t>
  </si>
  <si>
    <t>Health &amp; safety (residdents)</t>
  </si>
  <si>
    <t>Care Plans evidence reviews signed/dated by resident and staff</t>
  </si>
  <si>
    <t>Observation of staff</t>
  </si>
  <si>
    <t>Moving &amp; handling practice</t>
  </si>
  <si>
    <t>Infection control practice</t>
  </si>
  <si>
    <t>Treating residents with dignity &amp; respect</t>
  </si>
  <si>
    <t>Effective communication with residents</t>
  </si>
  <si>
    <t>Appropriate support to residents</t>
  </si>
  <si>
    <t>Observation of staff Total score</t>
  </si>
  <si>
    <t>Practice</t>
  </si>
  <si>
    <t>Signature</t>
  </si>
  <si>
    <t>Date</t>
  </si>
  <si>
    <t xml:space="preserve"> </t>
  </si>
  <si>
    <t>Internal audits</t>
  </si>
  <si>
    <t>There is clear signage and exit routes are easily identified</t>
  </si>
  <si>
    <t>Timely medication e.g. Parkinson's, post meal, with meal is administered appropriately</t>
  </si>
  <si>
    <t xml:space="preserve"> OBSERVATION OF STAFF RECOMENDATIONS</t>
  </si>
  <si>
    <t>Observation of staff recommendation</t>
  </si>
  <si>
    <t>Annual</t>
  </si>
  <si>
    <t>6 months</t>
  </si>
  <si>
    <t>Daily</t>
  </si>
  <si>
    <t>3.14a</t>
  </si>
  <si>
    <t>Is food appropriately stored?</t>
  </si>
  <si>
    <t>3.14b</t>
  </si>
  <si>
    <t>Is food appropriately labelled?</t>
  </si>
  <si>
    <t>Number of referrals under MUST (exclude end of life clients)</t>
  </si>
  <si>
    <t>Are health checks available annually?</t>
  </si>
  <si>
    <t xml:space="preserve">Fridge temperature </t>
  </si>
  <si>
    <t>Staff files include signed contract</t>
  </si>
  <si>
    <t>Weekly</t>
  </si>
  <si>
    <t>Residents consult with GP's to discuss their care plan and review of medication</t>
  </si>
  <si>
    <t>INCLUSION RECOMMENDATIONS</t>
  </si>
  <si>
    <t>Total % compliance</t>
  </si>
  <si>
    <t>Legionella expiry date - MM/YY</t>
  </si>
  <si>
    <t>First aid boxes are available and fully equipped</t>
  </si>
  <si>
    <t>Staff files include photographic evidence - passport/driving license</t>
  </si>
  <si>
    <t>Staff files include valid work visa (if applicable)</t>
  </si>
  <si>
    <t>Record of injuries (bruising, scratches, marks) recorded, reported and investigated</t>
  </si>
  <si>
    <t>% of residents using pressure relieving equipment</t>
  </si>
  <si>
    <t>% of individual resident fallen in last 3 months</t>
  </si>
  <si>
    <t>Are there medication protocols in place e.g. for PRN medication?</t>
  </si>
  <si>
    <t>6 monthly</t>
  </si>
  <si>
    <t>MUST</t>
  </si>
  <si>
    <t>User friendly weekly menus displayed</t>
  </si>
  <si>
    <t>Date Completed
and action taken</t>
  </si>
  <si>
    <t>Confirmed as completed (please explain how the recommendations have been met)</t>
  </si>
  <si>
    <t>Personal Emergency Evacuation Plan (PEEP) in place</t>
  </si>
  <si>
    <t>Legionella; if no water tanks - risk assessment</t>
  </si>
  <si>
    <t>SERVICE (including address, phone number and email)</t>
  </si>
  <si>
    <t>COMMENTS</t>
  </si>
  <si>
    <t>SCORING</t>
  </si>
  <si>
    <t>75%-99%</t>
  </si>
  <si>
    <t>50%-74%</t>
  </si>
  <si>
    <t>49% and below</t>
  </si>
  <si>
    <t>Number of agency staff working for the provider and staff turnover in last quarter.</t>
  </si>
  <si>
    <t>*Progress update - this section will be completed by the QAO during the follow-up visit</t>
  </si>
  <si>
    <t>Number of all staff completed all mandatory training</t>
  </si>
  <si>
    <t>% of all staff completed mandatory training</t>
  </si>
  <si>
    <t>Number of staff on duty (ratio of agency staff)</t>
  </si>
  <si>
    <t>How many DoLs include conditions
Have they been met?
Are any outstanding, if so why?
Are health referrals being monitored?
Have LBH DoLS been notified of any delays in conditions being met?</t>
  </si>
  <si>
    <t>Bi-monthly</t>
  </si>
  <si>
    <t>Bi-Monthly</t>
  </si>
  <si>
    <t>9.8a</t>
  </si>
  <si>
    <t>9.8b</t>
  </si>
  <si>
    <t>9.8c</t>
  </si>
  <si>
    <t>9.8d</t>
  </si>
  <si>
    <t>9.9a</t>
  </si>
  <si>
    <t>Are handwritten labels on MAR charts countersigned?</t>
  </si>
  <si>
    <t>Are  handwritten entries accurate, for example Antibiotic prescriptions/topical medication records?</t>
  </si>
  <si>
    <t>Employers liability insurance is clearly displayed</t>
  </si>
  <si>
    <t>Employers liability insurance expiry date - MM/YY</t>
  </si>
  <si>
    <t>Weight monitored and losses  referred to GP for Dietician assessment (refer to MUST) (exclude end of life clients)</t>
  </si>
  <si>
    <t>MEDICATION RECOMMENDATIONS</t>
  </si>
  <si>
    <t>Customer satisfaction surveys completed?
Frequency?
Are the results analysed -percentage/score?
Comparison to previous surveys - have results improved?
What are the issues - have they been addressed?</t>
  </si>
  <si>
    <t>Training has been provided prior to admission of residents who require specialist care e.g. PEG, BiPap, Parkinson's</t>
  </si>
  <si>
    <t>Residents who require assistance are encouraged/supported to eat meals
SALT assessment in place for chopped/pureed diets</t>
  </si>
  <si>
    <t>Specialist training completed by staff e.g. PEG, BiPap, Parkinson's, Epilepsy and administration of Buccal Midazolam?</t>
  </si>
  <si>
    <t>Lasting Power of Attorney is in place for residents who are unable to make decisions regarding their health and wellbeing and/or finances
Number of residents with  Lasting Power of Attorney in place
How many financial
How many well being</t>
  </si>
  <si>
    <t xml:space="preserve">Do residents who are deaf have the appropriate support i.e equipment in place to support them and an interpreter for any formal assessments.  </t>
  </si>
  <si>
    <t>Are residents supported with oral care?
Are dentures kept in allocated pots?
(Also toothbrushes should not be kept in the open or should be more than 6ft from the toilet)</t>
  </si>
  <si>
    <t>5.10b</t>
  </si>
  <si>
    <t>5.11a</t>
  </si>
  <si>
    <t>5.14b</t>
  </si>
  <si>
    <t>5.16b</t>
  </si>
  <si>
    <t>5.16c</t>
  </si>
  <si>
    <t>5.23b</t>
  </si>
  <si>
    <t>5.25a</t>
  </si>
  <si>
    <t xml:space="preserve">Body checks completed?
(frequency?)
</t>
  </si>
  <si>
    <t>Care Plans are person centered</t>
  </si>
  <si>
    <t>Residents/family/representatives are included in all consultations relating to care planning and review</t>
  </si>
  <si>
    <t>Are gaps in employment accounted for</t>
  </si>
  <si>
    <t>Number of residents admitted into hospital in the last 3 months.</t>
  </si>
  <si>
    <t xml:space="preserve">Number of LAS callouts within the last 3 months. 
(check reasons for callouts/were other avenues expored first e.g 111/Rapid Response first) </t>
  </si>
  <si>
    <t xml:space="preserve">Number reported to funding Local Authority in the past 6 months </t>
  </si>
  <si>
    <t xml:space="preserve">Number of incidents not reported to funding Local Authority in the past 6 months </t>
  </si>
  <si>
    <t xml:space="preserve">Number of Safeguarding incidents in the past 6 months </t>
  </si>
  <si>
    <t xml:space="preserve">Number of Safeguarding incidents upheld he past 6 months </t>
  </si>
  <si>
    <t>NHS Mail set up and used in the service?</t>
  </si>
  <si>
    <t>Number of residents with Stage 1 pressure wounds (don't count pre-existing)</t>
  </si>
  <si>
    <t>% of residents with Stage 1 pressure wounds</t>
  </si>
  <si>
    <t>Number of residents with Stage 2 pressure wounds  (don't count pre-existing)</t>
  </si>
  <si>
    <t>% of residents with Stage 2 pressure wounds</t>
  </si>
  <si>
    <t>Number of residents with Stage 3 pressure wounds  (don't count pre-existing)</t>
  </si>
  <si>
    <t>% of residents with Stage 3 pressure wounds</t>
  </si>
  <si>
    <t>Number of residents with Stage 4 pressure wounds  (don't count pre-existing)</t>
  </si>
  <si>
    <t>% of residents with Stage 4 pressure wounds</t>
  </si>
  <si>
    <t>Number  of incidents reported to CQC in the past 6 months</t>
  </si>
  <si>
    <t>Any COVID-19 present within the home is managed appropriately?</t>
  </si>
  <si>
    <t>How many COVID-19 cases are there</t>
  </si>
  <si>
    <t>% of residents with COVID-19 (do not count pre-existing/contracted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</si>
</sst>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
    <numFmt numFmtId="166"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sz val="11"/>
      <name val="Calibri"/>
      <family val="2"/>
      <scheme val="minor"/>
    </font>
    <font>
      <b/>
      <sz val="12"/>
      <color theme="1"/>
      <name val="Calibri"/>
      <family val="2"/>
      <scheme val="minor"/>
    </font>
    <font>
      <b/>
      <sz val="14"/>
      <name val="Calibri"/>
      <family val="2"/>
      <scheme val="minor"/>
    </font>
    <font>
      <sz val="11"/>
      <color theme="1"/>
      <name val="Calibri"/>
      <family val="2"/>
      <scheme val="minor"/>
    </font>
    <font>
      <b/>
      <sz val="11"/>
      <name val="Calibri"/>
      <family val="2"/>
      <scheme val="minor"/>
    </font>
    <font>
      <sz val="11"/>
      <color rgb="FFFF0000"/>
      <name val="Calibri"/>
      <family val="2"/>
      <scheme val="minor"/>
    </font>
    <font>
      <b/>
      <sz val="11"/>
      <color theme="6" tint="-0.499984740745262"/>
      <name val="Calibri"/>
      <family val="2"/>
      <scheme val="minor"/>
    </font>
    <font>
      <b/>
      <sz val="11"/>
      <color rgb="FF00B050"/>
      <name val="Calibri"/>
      <family val="2"/>
      <scheme val="minor"/>
    </font>
    <font>
      <b/>
      <sz val="11"/>
      <color rgb="FFFFC000"/>
      <name val="Calibri"/>
      <family val="2"/>
      <scheme val="minor"/>
    </font>
    <font>
      <b/>
      <sz val="11"/>
      <color rgb="FFFF0000"/>
      <name val="Calibri"/>
      <family val="2"/>
      <scheme val="minor"/>
    </font>
    <font>
      <sz val="11"/>
      <color theme="1"/>
      <name val="Calibri"/>
      <family val="2"/>
    </font>
  </fonts>
  <fills count="1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theme="0"/>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theme="0"/>
      </top>
      <bottom style="medium">
        <color indexed="64"/>
      </bottom>
      <diagonal/>
    </border>
    <border>
      <left/>
      <right style="thin">
        <color indexed="64"/>
      </right>
      <top style="medium">
        <color indexed="64"/>
      </top>
      <bottom style="thin">
        <color theme="0"/>
      </bottom>
      <diagonal/>
    </border>
    <border>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theme="0"/>
      </bottom>
      <diagonal/>
    </border>
    <border>
      <left style="medium">
        <color indexed="64"/>
      </left>
      <right style="thin">
        <color indexed="64"/>
      </right>
      <top style="thin">
        <color theme="0"/>
      </top>
      <bottom style="thin">
        <color theme="0"/>
      </bottom>
      <diagonal/>
    </border>
    <border>
      <left style="medium">
        <color indexed="64"/>
      </left>
      <right style="thin">
        <color indexed="64"/>
      </right>
      <top/>
      <bottom/>
      <diagonal/>
    </border>
    <border>
      <left style="medium">
        <color indexed="64"/>
      </left>
      <right style="thin">
        <color indexed="64"/>
      </right>
      <top style="thin">
        <color theme="0"/>
      </top>
      <bottom/>
      <diagonal/>
    </border>
    <border>
      <left/>
      <right style="thin">
        <color theme="0"/>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theme="8"/>
      </left>
      <right/>
      <top/>
      <bottom/>
      <diagonal/>
    </border>
    <border>
      <left/>
      <right style="thick">
        <color theme="8"/>
      </right>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0"/>
    <xf numFmtId="9" fontId="10" fillId="0" borderId="0" applyFont="0" applyFill="0" applyBorder="0" applyAlignment="0" applyProtection="0"/>
  </cellStyleXfs>
  <cellXfs count="314">
    <xf numFmtId="0" fontId="0" fillId="0" borderId="0" xfId="0"/>
    <xf numFmtId="0" fontId="0" fillId="0" borderId="1" xfId="0" applyBorder="1"/>
    <xf numFmtId="2" fontId="0" fillId="0" borderId="0" xfId="0" applyNumberFormat="1" applyAlignment="1">
      <alignment horizontal="center" vertical="center"/>
    </xf>
    <xf numFmtId="164" fontId="0" fillId="0" borderId="4" xfId="0" applyNumberFormat="1" applyBorder="1" applyAlignment="1">
      <alignment horizontal="center" vertical="center"/>
    </xf>
    <xf numFmtId="2" fontId="0" fillId="0" borderId="4" xfId="0" applyNumberFormat="1" applyBorder="1" applyAlignment="1">
      <alignment horizontal="center" vertical="center"/>
    </xf>
    <xf numFmtId="0" fontId="0" fillId="0" borderId="10" xfId="0" applyBorder="1"/>
    <xf numFmtId="9" fontId="0" fillId="0" borderId="1" xfId="0" applyNumberFormat="1" applyBorder="1"/>
    <xf numFmtId="0" fontId="0" fillId="0" borderId="17" xfId="0" applyBorder="1"/>
    <xf numFmtId="0" fontId="0" fillId="0" borderId="1" xfId="0" applyBorder="1" applyAlignment="1">
      <alignment vertical="top" wrapText="1"/>
    </xf>
    <xf numFmtId="2" fontId="2" fillId="2" borderId="22" xfId="0" applyNumberFormat="1" applyFont="1" applyFill="1" applyBorder="1" applyAlignment="1">
      <alignment horizontal="center" vertical="center"/>
    </xf>
    <xf numFmtId="164" fontId="0" fillId="0" borderId="27" xfId="0" applyNumberFormat="1" applyBorder="1" applyAlignment="1">
      <alignment horizontal="center" vertical="center"/>
    </xf>
    <xf numFmtId="2"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2" fillId="2" borderId="41" xfId="0" applyFont="1" applyFill="1" applyBorder="1"/>
    <xf numFmtId="0" fontId="2" fillId="2" borderId="42" xfId="0" applyFont="1" applyFill="1" applyBorder="1"/>
    <xf numFmtId="0" fontId="2" fillId="2" borderId="43" xfId="0" applyFont="1" applyFill="1" applyBorder="1"/>
    <xf numFmtId="0" fontId="2" fillId="2" borderId="44" xfId="0" applyFont="1" applyFill="1" applyBorder="1"/>
    <xf numFmtId="0" fontId="0" fillId="0" borderId="45" xfId="0" applyBorder="1"/>
    <xf numFmtId="0" fontId="2" fillId="2" borderId="46" xfId="0" applyFont="1" applyFill="1" applyBorder="1"/>
    <xf numFmtId="0" fontId="1" fillId="0" borderId="0" xfId="0" applyFont="1" applyAlignment="1">
      <alignment horizontal="center"/>
    </xf>
    <xf numFmtId="0" fontId="0" fillId="0" borderId="0" xfId="0" applyAlignment="1">
      <alignment horizontal="left"/>
    </xf>
    <xf numFmtId="0" fontId="0" fillId="0" borderId="1" xfId="0" applyBorder="1" applyAlignment="1">
      <alignment horizontal="left"/>
    </xf>
    <xf numFmtId="2" fontId="0" fillId="0" borderId="27" xfId="0" applyNumberFormat="1" applyBorder="1" applyAlignment="1">
      <alignment horizontal="center" vertical="center"/>
    </xf>
    <xf numFmtId="0" fontId="0" fillId="0" borderId="0" xfId="0"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2" fillId="2" borderId="11" xfId="0" applyFont="1" applyFill="1" applyBorder="1" applyAlignment="1">
      <alignment horizontal="center" wrapText="1"/>
    </xf>
    <xf numFmtId="9" fontId="0" fillId="0" borderId="0" xfId="0" applyNumberFormat="1"/>
    <xf numFmtId="2" fontId="5" fillId="2" borderId="0" xfId="0" applyNumberFormat="1" applyFont="1" applyFill="1" applyAlignment="1">
      <alignment horizontal="right" vertical="center"/>
    </xf>
    <xf numFmtId="9" fontId="5" fillId="2" borderId="0" xfId="0" applyNumberFormat="1" applyFont="1" applyFill="1" applyAlignment="1">
      <alignment horizontal="center"/>
    </xf>
    <xf numFmtId="0" fontId="3" fillId="2" borderId="11" xfId="0" applyFont="1" applyFill="1" applyBorder="1" applyAlignment="1">
      <alignment horizontal="right" vertical="top"/>
    </xf>
    <xf numFmtId="0" fontId="7" fillId="0" borderId="0" xfId="0" applyFont="1"/>
    <xf numFmtId="0" fontId="7" fillId="0" borderId="0" xfId="0" applyFont="1" applyAlignment="1">
      <alignment horizontal="left"/>
    </xf>
    <xf numFmtId="0" fontId="3" fillId="2" borderId="0" xfId="0" applyFont="1" applyFill="1" applyAlignment="1">
      <alignment horizontal="center" vertical="center"/>
    </xf>
    <xf numFmtId="0" fontId="3" fillId="2" borderId="0" xfId="0" applyFont="1" applyFill="1" applyAlignment="1">
      <alignment horizontal="center" wrapText="1"/>
    </xf>
    <xf numFmtId="0" fontId="3" fillId="2" borderId="0" xfId="0" applyFont="1" applyFill="1" applyAlignment="1">
      <alignment horizontal="right"/>
    </xf>
    <xf numFmtId="2" fontId="0" fillId="2" borderId="0" xfId="0" applyNumberFormat="1" applyFill="1" applyAlignment="1">
      <alignment horizontal="center" vertical="center"/>
    </xf>
    <xf numFmtId="0" fontId="0" fillId="0" borderId="3" xfId="0" applyBorder="1" applyAlignment="1">
      <alignment horizontal="left"/>
    </xf>
    <xf numFmtId="9" fontId="0" fillId="0" borderId="8" xfId="0" applyNumberFormat="1" applyBorder="1" applyAlignment="1">
      <alignment horizontal="left"/>
    </xf>
    <xf numFmtId="164" fontId="0" fillId="0" borderId="0" xfId="0" applyNumberFormat="1" applyAlignment="1">
      <alignment horizontal="center" vertical="center"/>
    </xf>
    <xf numFmtId="0" fontId="1" fillId="0" borderId="14" xfId="0" applyFont="1" applyBorder="1" applyAlignment="1">
      <alignment horizontal="center"/>
    </xf>
    <xf numFmtId="0" fontId="1" fillId="7" borderId="14" xfId="0" applyFont="1" applyFill="1" applyBorder="1" applyAlignment="1">
      <alignment horizontal="center"/>
    </xf>
    <xf numFmtId="1" fontId="1" fillId="0" borderId="14" xfId="0" applyNumberFormat="1" applyFont="1" applyBorder="1" applyAlignment="1">
      <alignment horizontal="center"/>
    </xf>
    <xf numFmtId="2" fontId="7" fillId="0" borderId="53" xfId="0" applyNumberFormat="1" applyFont="1" applyBorder="1" applyAlignment="1">
      <alignment horizontal="left" vertical="top" wrapText="1"/>
    </xf>
    <xf numFmtId="164" fontId="0" fillId="6" borderId="55" xfId="0" applyNumberFormat="1" applyFill="1" applyBorder="1" applyAlignment="1">
      <alignment horizontal="center" vertical="center"/>
    </xf>
    <xf numFmtId="0" fontId="8" fillId="4" borderId="16" xfId="0" applyFont="1" applyFill="1" applyBorder="1" applyAlignment="1">
      <alignment vertical="center" wrapText="1"/>
    </xf>
    <xf numFmtId="0" fontId="6" fillId="4" borderId="17" xfId="0" applyFont="1" applyFill="1" applyBorder="1" applyAlignment="1">
      <alignment horizontal="center" vertical="center" wrapText="1"/>
    </xf>
    <xf numFmtId="0" fontId="6" fillId="4" borderId="23" xfId="0" applyFont="1" applyFill="1" applyBorder="1" applyAlignment="1">
      <alignment horizontal="center" vertical="center" wrapText="1"/>
    </xf>
    <xf numFmtId="1" fontId="5" fillId="2" borderId="60" xfId="0" applyNumberFormat="1" applyFont="1" applyFill="1" applyBorder="1" applyAlignment="1">
      <alignment horizontal="center" vertical="center"/>
    </xf>
    <xf numFmtId="0" fontId="0" fillId="0" borderId="3" xfId="0" applyBorder="1"/>
    <xf numFmtId="0" fontId="0" fillId="0" borderId="7" xfId="0" applyBorder="1"/>
    <xf numFmtId="0" fontId="3" fillId="2" borderId="2" xfId="0" applyFont="1" applyFill="1" applyBorder="1"/>
    <xf numFmtId="0" fontId="3" fillId="2" borderId="6" xfId="0" applyFont="1" applyFill="1" applyBorder="1"/>
    <xf numFmtId="0" fontId="0" fillId="0" borderId="1" xfId="0" applyBorder="1" applyAlignment="1">
      <alignment horizontal="center" vertical="top" wrapText="1"/>
    </xf>
    <xf numFmtId="0" fontId="0" fillId="0" borderId="17" xfId="0" applyBorder="1" applyAlignment="1">
      <alignment horizontal="center" vertical="top" wrapText="1"/>
    </xf>
    <xf numFmtId="165" fontId="0" fillId="0" borderId="1" xfId="0" applyNumberFormat="1" applyBorder="1" applyAlignment="1">
      <alignment horizontal="center" vertical="top" wrapText="1"/>
    </xf>
    <xf numFmtId="14" fontId="0" fillId="0" borderId="1" xfId="0" applyNumberFormat="1" applyBorder="1" applyAlignment="1">
      <alignment horizontal="center" vertical="top" wrapText="1"/>
    </xf>
    <xf numFmtId="9" fontId="0" fillId="0" borderId="1" xfId="0" applyNumberFormat="1" applyBorder="1" applyAlignment="1">
      <alignment horizontal="center" vertical="top" wrapText="1"/>
    </xf>
    <xf numFmtId="2" fontId="0" fillId="0" borderId="1" xfId="0" applyNumberFormat="1" applyBorder="1" applyAlignment="1">
      <alignment horizontal="left" vertical="top" wrapText="1"/>
    </xf>
    <xf numFmtId="1" fontId="0" fillId="0" borderId="1" xfId="0" applyNumberFormat="1" applyBorder="1" applyAlignment="1">
      <alignment horizontal="center" vertical="top" wrapText="1"/>
    </xf>
    <xf numFmtId="0" fontId="0" fillId="6" borderId="53" xfId="0" applyFill="1" applyBorder="1" applyAlignment="1">
      <alignment horizontal="center" vertical="top" wrapText="1"/>
    </xf>
    <xf numFmtId="0" fontId="0" fillId="6" borderId="53" xfId="0" applyFill="1" applyBorder="1" applyAlignment="1">
      <alignment vertical="top"/>
    </xf>
    <xf numFmtId="1" fontId="0" fillId="0" borderId="53" xfId="0" applyNumberFormat="1" applyBorder="1" applyAlignment="1">
      <alignment horizontal="center" vertical="top" wrapText="1"/>
    </xf>
    <xf numFmtId="0" fontId="0" fillId="0" borderId="0" xfId="0" applyAlignment="1">
      <alignment wrapText="1"/>
    </xf>
    <xf numFmtId="0" fontId="2" fillId="0" borderId="0" xfId="0" applyFont="1" applyAlignment="1">
      <alignment wrapText="1"/>
    </xf>
    <xf numFmtId="0" fontId="0" fillId="0" borderId="17" xfId="0" applyBorder="1" applyAlignment="1">
      <alignment vertical="top" wrapText="1"/>
    </xf>
    <xf numFmtId="0" fontId="2" fillId="2" borderId="11" xfId="0" applyFont="1" applyFill="1" applyBorder="1" applyAlignment="1">
      <alignment wrapText="1"/>
    </xf>
    <xf numFmtId="0" fontId="0" fillId="0" borderId="39" xfId="0" applyBorder="1" applyAlignment="1">
      <alignment vertical="top" wrapText="1"/>
    </xf>
    <xf numFmtId="0" fontId="0" fillId="0" borderId="9" xfId="0" applyBorder="1" applyAlignment="1">
      <alignment vertical="top" wrapText="1"/>
    </xf>
    <xf numFmtId="0" fontId="0" fillId="6" borderId="53" xfId="0" applyFill="1" applyBorder="1" applyAlignment="1">
      <alignment vertical="top" wrapText="1"/>
    </xf>
    <xf numFmtId="0" fontId="0" fillId="2" borderId="0" xfId="0" applyFill="1" applyAlignment="1">
      <alignment wrapText="1"/>
    </xf>
    <xf numFmtId="2" fontId="5" fillId="2" borderId="0" xfId="0" applyNumberFormat="1" applyFont="1" applyFill="1" applyAlignment="1">
      <alignment horizontal="right" vertical="center" wrapText="1"/>
    </xf>
    <xf numFmtId="0" fontId="0" fillId="0" borderId="14" xfId="0" applyBorder="1" applyAlignment="1">
      <alignment vertical="top" wrapText="1"/>
    </xf>
    <xf numFmtId="0" fontId="12" fillId="0" borderId="14" xfId="0" applyFont="1" applyBorder="1" applyAlignment="1">
      <alignment vertical="top" wrapText="1"/>
    </xf>
    <xf numFmtId="164" fontId="0" fillId="6" borderId="4" xfId="0" applyNumberFormat="1" applyFill="1" applyBorder="1" applyAlignment="1">
      <alignment horizontal="center" vertical="center"/>
    </xf>
    <xf numFmtId="0" fontId="0" fillId="6" borderId="1" xfId="0" applyFill="1" applyBorder="1" applyAlignment="1">
      <alignment vertical="top" wrapText="1"/>
    </xf>
    <xf numFmtId="0" fontId="0" fillId="6" borderId="0" xfId="0" applyFill="1"/>
    <xf numFmtId="0" fontId="0" fillId="6" borderId="0" xfId="0" applyFill="1" applyAlignment="1">
      <alignment horizontal="left"/>
    </xf>
    <xf numFmtId="0" fontId="0" fillId="6" borderId="1" xfId="0" applyFill="1" applyBorder="1"/>
    <xf numFmtId="164" fontId="0" fillId="6" borderId="1" xfId="0" applyNumberFormat="1" applyFill="1" applyBorder="1" applyAlignment="1">
      <alignment horizontal="center" vertical="center"/>
    </xf>
    <xf numFmtId="164" fontId="7" fillId="6" borderId="1" xfId="0" applyNumberFormat="1" applyFont="1" applyFill="1" applyBorder="1" applyAlignment="1">
      <alignment horizontal="left" vertical="top"/>
    </xf>
    <xf numFmtId="2" fontId="7" fillId="6" borderId="1" xfId="0" applyNumberFormat="1" applyFont="1" applyFill="1" applyBorder="1" applyAlignment="1">
      <alignment horizontal="left" vertical="top" wrapText="1"/>
    </xf>
    <xf numFmtId="1" fontId="7" fillId="6" borderId="14" xfId="0" applyNumberFormat="1" applyFont="1" applyFill="1" applyBorder="1" applyAlignment="1">
      <alignment horizontal="center" vertical="center"/>
    </xf>
    <xf numFmtId="0" fontId="12" fillId="0" borderId="1" xfId="0" applyFont="1" applyBorder="1" applyAlignment="1">
      <alignment vertical="top" wrapText="1"/>
    </xf>
    <xf numFmtId="2" fontId="7" fillId="0" borderId="1" xfId="0" applyNumberFormat="1" applyFont="1" applyBorder="1" applyAlignment="1">
      <alignment horizontal="left" vertical="top" wrapText="1"/>
    </xf>
    <xf numFmtId="0" fontId="0" fillId="0" borderId="39" xfId="0" applyBorder="1"/>
    <xf numFmtId="9" fontId="0" fillId="6" borderId="1" xfId="0" applyNumberFormat="1" applyFill="1" applyBorder="1"/>
    <xf numFmtId="164" fontId="0" fillId="0" borderId="6" xfId="0" applyNumberFormat="1" applyBorder="1" applyAlignment="1">
      <alignment horizontal="center" vertical="center"/>
    </xf>
    <xf numFmtId="0" fontId="0" fillId="0" borderId="15" xfId="0" applyBorder="1" applyAlignment="1">
      <alignment vertical="top" wrapText="1"/>
    </xf>
    <xf numFmtId="9" fontId="13" fillId="0" borderId="49" xfId="0" applyNumberFormat="1" applyFont="1" applyBorder="1" applyAlignment="1">
      <alignment horizontal="left" vertical="top"/>
    </xf>
    <xf numFmtId="0" fontId="14" fillId="0" borderId="49" xfId="0" applyFont="1" applyBorder="1" applyAlignment="1">
      <alignment horizontal="left" vertical="top"/>
    </xf>
    <xf numFmtId="0" fontId="15" fillId="0" borderId="49" xfId="0" applyFont="1" applyBorder="1" applyAlignment="1">
      <alignment horizontal="left" vertical="top"/>
    </xf>
    <xf numFmtId="166" fontId="0" fillId="0" borderId="7" xfId="0" applyNumberFormat="1" applyBorder="1" applyAlignment="1">
      <alignment horizontal="center" wrapText="1"/>
    </xf>
    <xf numFmtId="0" fontId="0" fillId="0" borderId="9" xfId="0" applyBorder="1" applyAlignment="1">
      <alignment horizontal="center" vertical="top" wrapText="1"/>
    </xf>
    <xf numFmtId="0" fontId="1" fillId="3" borderId="3" xfId="0" applyFont="1" applyFill="1" applyBorder="1" applyAlignment="1">
      <alignment horizontal="center" wrapText="1"/>
    </xf>
    <xf numFmtId="0" fontId="1" fillId="3" borderId="5" xfId="0" applyFont="1" applyFill="1" applyBorder="1" applyAlignment="1">
      <alignment horizontal="center" wrapText="1"/>
    </xf>
    <xf numFmtId="0" fontId="1" fillId="3" borderId="7" xfId="0" applyFont="1" applyFill="1" applyBorder="1" applyAlignment="1">
      <alignment horizontal="center" wrapText="1"/>
    </xf>
    <xf numFmtId="2" fontId="7" fillId="6" borderId="1" xfId="0" applyNumberFormat="1" applyFont="1" applyFill="1" applyBorder="1" applyAlignment="1">
      <alignment horizontal="left" vertical="top"/>
    </xf>
    <xf numFmtId="0" fontId="0" fillId="6" borderId="1" xfId="0" applyFill="1" applyBorder="1" applyAlignment="1">
      <alignment horizontal="center" vertical="top" wrapText="1"/>
    </xf>
    <xf numFmtId="0" fontId="12" fillId="6" borderId="1" xfId="0" applyFont="1" applyFill="1" applyBorder="1" applyAlignment="1">
      <alignment vertical="top" wrapText="1"/>
    </xf>
    <xf numFmtId="2" fontId="0" fillId="6" borderId="4" xfId="0" applyNumberFormat="1" applyFill="1" applyBorder="1" applyAlignment="1">
      <alignment horizontal="center" vertical="center"/>
    </xf>
    <xf numFmtId="0" fontId="7" fillId="0" borderId="1" xfId="0" applyFont="1" applyBorder="1" applyAlignment="1">
      <alignment vertical="top" wrapText="1"/>
    </xf>
    <xf numFmtId="0" fontId="7" fillId="0" borderId="14" xfId="0" applyFont="1" applyBorder="1" applyAlignment="1">
      <alignment vertical="top" wrapText="1"/>
    </xf>
    <xf numFmtId="0" fontId="2" fillId="2" borderId="32" xfId="0" applyFont="1" applyFill="1" applyBorder="1" applyAlignment="1">
      <alignment vertical="top" wrapText="1"/>
    </xf>
    <xf numFmtId="0" fontId="2" fillId="2" borderId="33" xfId="0" applyFont="1" applyFill="1" applyBorder="1" applyAlignment="1">
      <alignment vertical="top" wrapText="1"/>
    </xf>
    <xf numFmtId="0" fontId="2" fillId="2" borderId="34" xfId="0" applyFont="1" applyFill="1" applyBorder="1" applyAlignment="1">
      <alignment vertical="top" wrapText="1"/>
    </xf>
    <xf numFmtId="0" fontId="2" fillId="2" borderId="35" xfId="0" applyFont="1" applyFill="1" applyBorder="1" applyAlignment="1">
      <alignment vertical="top" wrapText="1"/>
    </xf>
    <xf numFmtId="0" fontId="2" fillId="2" borderId="31" xfId="0" applyFont="1" applyFill="1" applyBorder="1" applyAlignment="1">
      <alignment vertical="top" wrapText="1"/>
    </xf>
    <xf numFmtId="0" fontId="16" fillId="0" borderId="40" xfId="0" applyFont="1" applyBorder="1" applyAlignment="1">
      <alignment horizontal="left" vertical="top" wrapText="1"/>
    </xf>
    <xf numFmtId="0" fontId="13" fillId="0" borderId="27" xfId="0" applyFont="1" applyBorder="1" applyAlignment="1">
      <alignment vertical="top"/>
    </xf>
    <xf numFmtId="0" fontId="14" fillId="0" borderId="27" xfId="0" applyFont="1" applyBorder="1" applyAlignment="1">
      <alignment vertical="top"/>
    </xf>
    <xf numFmtId="0" fontId="15" fillId="0" borderId="27" xfId="0" applyFont="1" applyBorder="1" applyAlignment="1">
      <alignment vertical="top"/>
    </xf>
    <xf numFmtId="0" fontId="16" fillId="0" borderId="22" xfId="0" applyFont="1" applyBorder="1" applyAlignment="1">
      <alignment vertical="top"/>
    </xf>
    <xf numFmtId="164" fontId="0" fillId="0" borderId="55" xfId="0" applyNumberFormat="1" applyBorder="1" applyAlignment="1">
      <alignment horizontal="center" vertical="center"/>
    </xf>
    <xf numFmtId="0" fontId="0" fillId="0" borderId="53" xfId="0" applyBorder="1" applyAlignment="1">
      <alignment vertical="top" wrapText="1"/>
    </xf>
    <xf numFmtId="0" fontId="0" fillId="0" borderId="53" xfId="0" applyBorder="1" applyAlignment="1">
      <alignment horizontal="center" vertical="top" wrapText="1"/>
    </xf>
    <xf numFmtId="164" fontId="4" fillId="3" borderId="64" xfId="0" applyNumberFormat="1" applyFont="1" applyFill="1" applyBorder="1" applyAlignment="1">
      <alignment horizontal="center" vertical="center"/>
    </xf>
    <xf numFmtId="0" fontId="1" fillId="3" borderId="65" xfId="0" applyFont="1" applyFill="1" applyBorder="1" applyAlignment="1">
      <alignment horizontal="center"/>
    </xf>
    <xf numFmtId="0" fontId="1" fillId="0" borderId="68"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4" fillId="3" borderId="65" xfId="0" applyFont="1" applyFill="1" applyBorder="1" applyAlignment="1">
      <alignment wrapText="1"/>
    </xf>
    <xf numFmtId="0" fontId="4" fillId="3" borderId="65" xfId="0" applyFont="1" applyFill="1" applyBorder="1" applyAlignment="1">
      <alignment horizontal="center" wrapText="1"/>
    </xf>
    <xf numFmtId="0" fontId="1" fillId="3" borderId="66" xfId="0" applyFont="1" applyFill="1" applyBorder="1"/>
    <xf numFmtId="0" fontId="1" fillId="7" borderId="14" xfId="0" applyFont="1" applyFill="1" applyBorder="1" applyAlignment="1">
      <alignment horizontal="center" vertical="center"/>
    </xf>
    <xf numFmtId="0" fontId="0" fillId="0" borderId="54" xfId="0" applyBorder="1" applyAlignment="1">
      <alignment horizontal="center" vertical="center" wrapText="1"/>
    </xf>
    <xf numFmtId="1" fontId="1" fillId="0" borderId="14" xfId="0" applyNumberFormat="1" applyFont="1" applyBorder="1" applyAlignment="1">
      <alignment horizontal="center" vertical="center"/>
    </xf>
    <xf numFmtId="0" fontId="1" fillId="6" borderId="14" xfId="0" applyFont="1" applyFill="1" applyBorder="1" applyAlignment="1">
      <alignment horizontal="center" vertical="center"/>
    </xf>
    <xf numFmtId="1" fontId="3" fillId="2" borderId="15" xfId="0" applyNumberFormat="1" applyFont="1" applyFill="1" applyBorder="1" applyAlignment="1">
      <alignment horizontal="center" vertical="center" wrapText="1"/>
    </xf>
    <xf numFmtId="9" fontId="0" fillId="0" borderId="67" xfId="0" applyNumberFormat="1" applyBorder="1" applyAlignment="1">
      <alignment horizontal="center" vertical="center" wrapText="1"/>
    </xf>
    <xf numFmtId="0" fontId="0" fillId="0" borderId="67" xfId="0" applyBorder="1" applyAlignment="1">
      <alignment horizontal="center" vertical="center" wrapText="1"/>
    </xf>
    <xf numFmtId="0" fontId="3" fillId="2" borderId="15" xfId="0" applyFont="1" applyFill="1" applyBorder="1" applyAlignment="1">
      <alignment horizontal="center" vertical="top"/>
    </xf>
    <xf numFmtId="9" fontId="0" fillId="0" borderId="67" xfId="0" applyNumberFormat="1" applyBorder="1" applyAlignment="1">
      <alignment horizontal="center" vertical="top" wrapText="1"/>
    </xf>
    <xf numFmtId="1" fontId="1" fillId="6" borderId="14" xfId="0" applyNumberFormat="1" applyFont="1" applyFill="1" applyBorder="1" applyAlignment="1">
      <alignment horizontal="center" vertical="center"/>
    </xf>
    <xf numFmtId="0" fontId="3" fillId="2" borderId="15" xfId="0" applyFont="1" applyFill="1" applyBorder="1" applyAlignment="1">
      <alignment horizontal="center" vertical="center" wrapText="1"/>
    </xf>
    <xf numFmtId="0" fontId="1" fillId="3" borderId="65" xfId="0" applyFont="1" applyFill="1" applyBorder="1" applyAlignment="1">
      <alignment horizontal="center" vertical="center"/>
    </xf>
    <xf numFmtId="0" fontId="3" fillId="2" borderId="15" xfId="0" applyFont="1" applyFill="1" applyBorder="1" applyAlignment="1">
      <alignment horizontal="center" vertical="center"/>
    </xf>
    <xf numFmtId="0" fontId="7" fillId="6" borderId="1" xfId="0" applyFont="1" applyFill="1" applyBorder="1" applyAlignment="1">
      <alignment vertical="top" wrapText="1"/>
    </xf>
    <xf numFmtId="0" fontId="1" fillId="7" borderId="68" xfId="0" applyFont="1" applyFill="1" applyBorder="1" applyAlignment="1">
      <alignment horizontal="center" vertical="center"/>
    </xf>
    <xf numFmtId="0" fontId="1" fillId="3" borderId="2" xfId="0" applyFont="1" applyFill="1" applyBorder="1" applyAlignment="1">
      <alignment vertical="top" wrapText="1"/>
    </xf>
    <xf numFmtId="0" fontId="1" fillId="3" borderId="4" xfId="0" applyFont="1" applyFill="1" applyBorder="1" applyAlignment="1">
      <alignment vertical="top" wrapText="1"/>
    </xf>
    <xf numFmtId="0" fontId="1" fillId="3" borderId="6" xfId="0" applyFont="1" applyFill="1" applyBorder="1" applyAlignment="1">
      <alignment vertical="top" wrapText="1"/>
    </xf>
    <xf numFmtId="0" fontId="0" fillId="0" borderId="3"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9" borderId="67" xfId="0" applyFill="1" applyBorder="1" applyAlignment="1">
      <alignment wrapText="1"/>
    </xf>
    <xf numFmtId="164" fontId="7" fillId="6" borderId="53" xfId="0" applyNumberFormat="1" applyFont="1" applyFill="1" applyBorder="1" applyAlignment="1">
      <alignment horizontal="left" vertical="top"/>
    </xf>
    <xf numFmtId="2" fontId="7" fillId="6" borderId="53" xfId="0" applyNumberFormat="1" applyFont="1" applyFill="1" applyBorder="1" applyAlignment="1">
      <alignment horizontal="left" vertical="top" wrapText="1"/>
    </xf>
    <xf numFmtId="2" fontId="7" fillId="6" borderId="53" xfId="0" applyNumberFormat="1" applyFont="1" applyFill="1" applyBorder="1" applyAlignment="1">
      <alignment horizontal="left" vertical="top"/>
    </xf>
    <xf numFmtId="1" fontId="7" fillId="6" borderId="68" xfId="0" applyNumberFormat="1" applyFont="1" applyFill="1" applyBorder="1" applyAlignment="1">
      <alignment horizontal="center" vertical="center"/>
    </xf>
    <xf numFmtId="1" fontId="4" fillId="3" borderId="64" xfId="0" applyNumberFormat="1" applyFont="1" applyFill="1" applyBorder="1" applyAlignment="1">
      <alignment horizontal="center" vertical="center"/>
    </xf>
    <xf numFmtId="1" fontId="5" fillId="2" borderId="14" xfId="0" applyNumberFormat="1" applyFont="1" applyFill="1" applyBorder="1" applyAlignment="1">
      <alignment horizontal="center" vertical="center"/>
    </xf>
    <xf numFmtId="2" fontId="11" fillId="0" borderId="67" xfId="0" applyNumberFormat="1" applyFont="1" applyBorder="1" applyAlignment="1">
      <alignment horizontal="center" vertical="top" wrapText="1"/>
    </xf>
    <xf numFmtId="0" fontId="1" fillId="3" borderId="66"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65" xfId="0" applyFont="1" applyFill="1" applyBorder="1" applyAlignment="1">
      <alignment horizontal="center"/>
    </xf>
    <xf numFmtId="0" fontId="8" fillId="3" borderId="65" xfId="0" applyFont="1" applyFill="1" applyBorder="1" applyAlignment="1">
      <alignment horizontal="center" vertical="center"/>
    </xf>
    <xf numFmtId="0" fontId="7" fillId="0" borderId="68" xfId="0" applyFont="1" applyBorder="1" applyAlignment="1">
      <alignment vertical="top" wrapText="1"/>
    </xf>
    <xf numFmtId="0" fontId="7" fillId="0" borderId="18" xfId="0" applyFont="1" applyBorder="1" applyAlignment="1">
      <alignment vertical="top" wrapText="1"/>
    </xf>
    <xf numFmtId="0" fontId="7" fillId="0" borderId="14" xfId="0" applyFont="1" applyBorder="1" applyAlignment="1">
      <alignment vertical="top"/>
    </xf>
    <xf numFmtId="0" fontId="7" fillId="0" borderId="53" xfId="0" applyFont="1" applyBorder="1" applyAlignment="1">
      <alignment vertical="top" wrapText="1"/>
    </xf>
    <xf numFmtId="0" fontId="7" fillId="0" borderId="1" xfId="0" applyFont="1" applyBorder="1" applyAlignment="1">
      <alignment vertical="top"/>
    </xf>
    <xf numFmtId="0" fontId="7" fillId="6" borderId="1" xfId="0" applyFont="1" applyFill="1" applyBorder="1" applyAlignment="1">
      <alignment vertical="top"/>
    </xf>
    <xf numFmtId="0" fontId="0" fillId="10" borderId="0" xfId="0" applyFill="1"/>
    <xf numFmtId="0" fontId="0" fillId="6" borderId="1" xfId="0" applyFill="1" applyBorder="1" applyAlignment="1">
      <alignment vertical="top"/>
    </xf>
    <xf numFmtId="9" fontId="0" fillId="6" borderId="1" xfId="0" applyNumberFormat="1" applyFill="1" applyBorder="1" applyAlignment="1">
      <alignment horizontal="center" vertical="top" wrapText="1"/>
    </xf>
    <xf numFmtId="164" fontId="0" fillId="6" borderId="16" xfId="0" applyNumberFormat="1" applyFill="1" applyBorder="1" applyAlignment="1">
      <alignment horizontal="center" vertical="center"/>
    </xf>
    <xf numFmtId="0" fontId="0" fillId="6" borderId="17" xfId="0" applyFill="1" applyBorder="1" applyAlignment="1">
      <alignment vertical="top" wrapText="1"/>
    </xf>
    <xf numFmtId="9" fontId="0" fillId="6" borderId="17" xfId="0" applyNumberFormat="1" applyFill="1" applyBorder="1" applyAlignment="1">
      <alignment horizontal="center" vertical="top" wrapText="1"/>
    </xf>
    <xf numFmtId="0" fontId="0" fillId="6" borderId="17" xfId="0" applyFill="1" applyBorder="1" applyAlignment="1">
      <alignment vertical="top"/>
    </xf>
    <xf numFmtId="0" fontId="1" fillId="9" borderId="28" xfId="0" applyFont="1" applyFill="1" applyBorder="1"/>
    <xf numFmtId="9" fontId="1" fillId="8" borderId="71" xfId="0" applyNumberFormat="1" applyFont="1" applyFill="1" applyBorder="1" applyAlignment="1">
      <alignment horizontal="center"/>
    </xf>
    <xf numFmtId="9" fontId="1" fillId="9" borderId="71" xfId="0" applyNumberFormat="1" applyFont="1" applyFill="1" applyBorder="1" applyAlignment="1">
      <alignment horizontal="center"/>
    </xf>
    <xf numFmtId="0" fontId="0" fillId="6" borderId="65" xfId="0" applyFill="1" applyBorder="1" applyAlignment="1">
      <alignment wrapText="1"/>
    </xf>
    <xf numFmtId="0" fontId="0" fillId="6" borderId="66" xfId="0" applyFill="1" applyBorder="1" applyAlignment="1">
      <alignment wrapText="1"/>
    </xf>
    <xf numFmtId="0" fontId="1" fillId="9" borderId="72" xfId="0" applyFont="1" applyFill="1" applyBorder="1"/>
    <xf numFmtId="9" fontId="0" fillId="9" borderId="71" xfId="0" applyNumberFormat="1" applyFill="1" applyBorder="1" applyAlignment="1">
      <alignment horizontal="center"/>
    </xf>
    <xf numFmtId="0" fontId="1" fillId="8" borderId="71" xfId="0" applyFont="1" applyFill="1" applyBorder="1" applyAlignment="1">
      <alignment horizontal="center"/>
    </xf>
    <xf numFmtId="2" fontId="1" fillId="8" borderId="71" xfId="0" applyNumberFormat="1" applyFont="1" applyFill="1" applyBorder="1" applyAlignment="1">
      <alignment horizontal="center"/>
    </xf>
    <xf numFmtId="2" fontId="0" fillId="0" borderId="17" xfId="0" applyNumberFormat="1" applyBorder="1" applyAlignment="1">
      <alignment horizontal="center" wrapText="1"/>
    </xf>
    <xf numFmtId="2" fontId="0" fillId="0" borderId="65" xfId="0" applyNumberFormat="1" applyBorder="1" applyAlignment="1">
      <alignment horizontal="left" wrapText="1"/>
    </xf>
    <xf numFmtId="2" fontId="0" fillId="0" borderId="66" xfId="0" applyNumberFormat="1" applyBorder="1" applyAlignment="1">
      <alignment horizontal="left" wrapText="1"/>
    </xf>
    <xf numFmtId="0" fontId="1" fillId="9" borderId="27" xfId="0" applyFont="1" applyFill="1" applyBorder="1"/>
    <xf numFmtId="0" fontId="1" fillId="8" borderId="39" xfId="0" applyFont="1" applyFill="1" applyBorder="1" applyAlignment="1">
      <alignment horizontal="center"/>
    </xf>
    <xf numFmtId="9" fontId="1" fillId="9" borderId="39" xfId="0" applyNumberFormat="1" applyFont="1" applyFill="1" applyBorder="1" applyAlignment="1">
      <alignment horizontal="center"/>
    </xf>
    <xf numFmtId="0" fontId="17" fillId="0" borderId="53" xfId="0" applyFont="1" applyBorder="1" applyAlignment="1">
      <alignment vertical="top" wrapText="1"/>
    </xf>
    <xf numFmtId="0" fontId="17" fillId="0" borderId="1" xfId="0" applyFont="1" applyBorder="1" applyAlignment="1">
      <alignment vertical="top" wrapText="1"/>
    </xf>
    <xf numFmtId="0" fontId="4" fillId="3" borderId="69" xfId="0" applyFont="1" applyFill="1" applyBorder="1" applyAlignment="1">
      <alignment wrapText="1"/>
    </xf>
    <xf numFmtId="0" fontId="4" fillId="3" borderId="70" xfId="0" applyFont="1" applyFill="1" applyBorder="1" applyAlignment="1">
      <alignment wrapText="1"/>
    </xf>
    <xf numFmtId="164" fontId="3" fillId="2" borderId="24" xfId="0" applyNumberFormat="1" applyFont="1" applyFill="1" applyBorder="1" applyAlignment="1">
      <alignment horizontal="right" vertical="center"/>
    </xf>
    <xf numFmtId="164" fontId="3" fillId="2" borderId="25" xfId="0" applyNumberFormat="1" applyFont="1" applyFill="1" applyBorder="1" applyAlignment="1">
      <alignment horizontal="right" vertical="center"/>
    </xf>
    <xf numFmtId="164" fontId="3" fillId="2" borderId="26" xfId="0" applyNumberFormat="1" applyFont="1" applyFill="1" applyBorder="1" applyAlignment="1">
      <alignment horizontal="right" vertical="center"/>
    </xf>
    <xf numFmtId="2" fontId="3" fillId="2" borderId="28" xfId="0" applyNumberFormat="1" applyFont="1" applyFill="1" applyBorder="1" applyAlignment="1">
      <alignment horizontal="left" vertical="center"/>
    </xf>
    <xf numFmtId="2" fontId="3" fillId="2" borderId="29" xfId="0" applyNumberFormat="1" applyFont="1" applyFill="1" applyBorder="1" applyAlignment="1">
      <alignment horizontal="left" vertical="center"/>
    </xf>
    <xf numFmtId="2" fontId="3" fillId="2" borderId="30" xfId="0" applyNumberFormat="1" applyFont="1" applyFill="1" applyBorder="1" applyAlignment="1">
      <alignment horizontal="left" vertical="center"/>
    </xf>
    <xf numFmtId="2" fontId="7" fillId="6" borderId="19" xfId="0" applyNumberFormat="1" applyFont="1" applyFill="1" applyBorder="1" applyAlignment="1">
      <alignment horizontal="left" vertical="top" wrapText="1"/>
    </xf>
    <xf numFmtId="2" fontId="7" fillId="6" borderId="20" xfId="0" applyNumberFormat="1" applyFont="1" applyFill="1" applyBorder="1" applyAlignment="1">
      <alignment horizontal="left" vertical="top"/>
    </xf>
    <xf numFmtId="2" fontId="7" fillId="6" borderId="21" xfId="0" applyNumberFormat="1" applyFont="1" applyFill="1" applyBorder="1" applyAlignment="1">
      <alignment horizontal="left" vertical="top"/>
    </xf>
    <xf numFmtId="9" fontId="9" fillId="0" borderId="36" xfId="0" applyNumberFormat="1" applyFont="1" applyBorder="1" applyAlignment="1">
      <alignment horizontal="center" vertical="center"/>
    </xf>
    <xf numFmtId="9" fontId="9" fillId="0" borderId="37" xfId="0" applyNumberFormat="1" applyFont="1" applyBorder="1" applyAlignment="1">
      <alignment horizontal="center" vertical="center"/>
    </xf>
    <xf numFmtId="9" fontId="9" fillId="0" borderId="38" xfId="0" applyNumberFormat="1" applyFont="1" applyBorder="1" applyAlignment="1">
      <alignment horizontal="center" vertical="center"/>
    </xf>
    <xf numFmtId="2" fontId="3" fillId="2" borderId="24" xfId="0" applyNumberFormat="1" applyFont="1" applyFill="1" applyBorder="1" applyAlignment="1">
      <alignment horizontal="right" vertical="center"/>
    </xf>
    <xf numFmtId="2" fontId="3" fillId="2" borderId="25" xfId="0" applyNumberFormat="1" applyFont="1" applyFill="1" applyBorder="1" applyAlignment="1">
      <alignment horizontal="right" vertical="center"/>
    </xf>
    <xf numFmtId="2" fontId="3" fillId="2" borderId="26" xfId="0" applyNumberFormat="1" applyFont="1" applyFill="1" applyBorder="1" applyAlignment="1">
      <alignment horizontal="right" vertical="center"/>
    </xf>
    <xf numFmtId="2" fontId="7" fillId="0" borderId="19" xfId="0" applyNumberFormat="1" applyFont="1" applyBorder="1" applyAlignment="1">
      <alignment horizontal="left" vertical="top" wrapText="1"/>
    </xf>
    <xf numFmtId="2" fontId="7" fillId="0" borderId="20" xfId="0" applyNumberFormat="1" applyFont="1" applyBorder="1" applyAlignment="1">
      <alignment horizontal="left" vertical="top" wrapText="1"/>
    </xf>
    <xf numFmtId="2" fontId="7" fillId="0" borderId="21" xfId="0" applyNumberFormat="1" applyFont="1" applyBorder="1" applyAlignment="1">
      <alignment horizontal="left" vertical="top" wrapText="1"/>
    </xf>
    <xf numFmtId="9" fontId="4" fillId="0" borderId="36" xfId="0" applyNumberFormat="1" applyFont="1" applyBorder="1" applyAlignment="1">
      <alignment horizontal="center" vertical="center"/>
    </xf>
    <xf numFmtId="9" fontId="4" fillId="0" borderId="37" xfId="0" applyNumberFormat="1" applyFont="1" applyBorder="1" applyAlignment="1">
      <alignment horizontal="center" vertical="center"/>
    </xf>
    <xf numFmtId="9" fontId="4" fillId="0" borderId="38" xfId="0" applyNumberFormat="1" applyFont="1" applyBorder="1" applyAlignment="1">
      <alignment horizontal="center" vertic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5" fillId="5" borderId="21" xfId="0" applyFont="1" applyFill="1" applyBorder="1" applyAlignment="1">
      <alignment horizontal="center"/>
    </xf>
    <xf numFmtId="164" fontId="4" fillId="0" borderId="36" xfId="0" applyNumberFormat="1" applyFont="1" applyBorder="1" applyAlignment="1">
      <alignment horizontal="center" vertical="top"/>
    </xf>
    <xf numFmtId="164" fontId="4" fillId="0" borderId="37" xfId="0" applyNumberFormat="1" applyFont="1" applyBorder="1" applyAlignment="1">
      <alignment horizontal="center" vertical="top"/>
    </xf>
    <xf numFmtId="164" fontId="4" fillId="0" borderId="38" xfId="0" applyNumberFormat="1" applyFont="1" applyBorder="1" applyAlignment="1">
      <alignment horizontal="center" vertical="top"/>
    </xf>
    <xf numFmtId="0" fontId="4" fillId="3" borderId="65" xfId="0" applyFont="1" applyFill="1" applyBorder="1" applyAlignment="1">
      <alignment vertical="center"/>
    </xf>
    <xf numFmtId="2" fontId="0" fillId="4" borderId="12" xfId="0" applyNumberFormat="1" applyFill="1" applyBorder="1"/>
    <xf numFmtId="2" fontId="0" fillId="4" borderId="13" xfId="0" applyNumberFormat="1" applyFill="1" applyBorder="1"/>
    <xf numFmtId="0" fontId="3" fillId="2" borderId="28" xfId="0" applyFont="1" applyFill="1" applyBorder="1" applyAlignment="1">
      <alignment horizontal="center"/>
    </xf>
    <xf numFmtId="0" fontId="3" fillId="2" borderId="30" xfId="0" applyFont="1" applyFill="1" applyBorder="1" applyAlignment="1">
      <alignment horizontal="center"/>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2" fontId="3" fillId="2" borderId="28" xfId="0" applyNumberFormat="1" applyFont="1" applyFill="1" applyBorder="1" applyAlignment="1">
      <alignment horizontal="left" vertical="top"/>
    </xf>
    <xf numFmtId="2" fontId="3" fillId="2" borderId="29" xfId="0" applyNumberFormat="1" applyFont="1" applyFill="1" applyBorder="1" applyAlignment="1">
      <alignment horizontal="left" vertical="top"/>
    </xf>
    <xf numFmtId="2" fontId="3" fillId="2" borderId="30" xfId="0" applyNumberFormat="1" applyFont="1" applyFill="1" applyBorder="1" applyAlignment="1">
      <alignment horizontal="left" vertical="top"/>
    </xf>
    <xf numFmtId="2" fontId="5" fillId="2" borderId="11" xfId="0" applyNumberFormat="1" applyFont="1" applyFill="1" applyBorder="1" applyAlignment="1">
      <alignment horizontal="left" vertical="center"/>
    </xf>
    <xf numFmtId="2" fontId="9" fillId="6" borderId="19" xfId="0" applyNumberFormat="1" applyFont="1" applyFill="1" applyBorder="1" applyAlignment="1">
      <alignment horizontal="left" vertical="top"/>
    </xf>
    <xf numFmtId="2" fontId="9" fillId="6" borderId="20" xfId="0" applyNumberFormat="1" applyFont="1" applyFill="1" applyBorder="1" applyAlignment="1">
      <alignment horizontal="left" vertical="top"/>
    </xf>
    <xf numFmtId="2" fontId="9" fillId="6" borderId="21" xfId="0" applyNumberFormat="1" applyFont="1" applyFill="1" applyBorder="1" applyAlignment="1">
      <alignment horizontal="left" vertical="top"/>
    </xf>
    <xf numFmtId="164" fontId="3" fillId="2" borderId="28" xfId="0" applyNumberFormat="1" applyFont="1" applyFill="1" applyBorder="1" applyAlignment="1">
      <alignment horizontal="left" vertical="center"/>
    </xf>
    <xf numFmtId="164" fontId="3" fillId="2" borderId="29" xfId="0" applyNumberFormat="1" applyFont="1" applyFill="1" applyBorder="1" applyAlignment="1">
      <alignment horizontal="left" vertical="center"/>
    </xf>
    <xf numFmtId="164" fontId="3" fillId="2" borderId="30" xfId="0" applyNumberFormat="1" applyFont="1" applyFill="1" applyBorder="1" applyAlignment="1">
      <alignment horizontal="left" vertical="center"/>
    </xf>
    <xf numFmtId="164" fontId="7" fillId="0" borderId="19" xfId="0" applyNumberFormat="1" applyFont="1" applyBorder="1" applyAlignment="1">
      <alignment horizontal="left" vertical="top" wrapText="1"/>
    </xf>
    <xf numFmtId="164" fontId="7" fillId="0" borderId="20" xfId="0" applyNumberFormat="1" applyFont="1" applyBorder="1" applyAlignment="1">
      <alignment horizontal="left" vertical="top"/>
    </xf>
    <xf numFmtId="164" fontId="7" fillId="0" borderId="21" xfId="0" applyNumberFormat="1" applyFont="1" applyBorder="1" applyAlignment="1">
      <alignment horizontal="left" vertical="top"/>
    </xf>
    <xf numFmtId="2" fontId="7" fillId="0" borderId="64" xfId="0" applyNumberFormat="1" applyFont="1" applyBorder="1" applyAlignment="1">
      <alignment horizontal="left" vertical="top" wrapText="1"/>
    </xf>
    <xf numFmtId="2" fontId="7" fillId="0" borderId="65" xfId="0" applyNumberFormat="1" applyFont="1" applyBorder="1" applyAlignment="1">
      <alignment horizontal="left" vertical="top"/>
    </xf>
    <xf numFmtId="2" fontId="7" fillId="0" borderId="66" xfId="0" applyNumberFormat="1" applyFont="1" applyBorder="1" applyAlignment="1">
      <alignment horizontal="left" vertical="top"/>
    </xf>
    <xf numFmtId="2" fontId="5" fillId="2" borderId="60" xfId="0" applyNumberFormat="1" applyFont="1" applyFill="1" applyBorder="1" applyAlignment="1">
      <alignment horizontal="right" vertical="center"/>
    </xf>
    <xf numFmtId="2" fontId="5" fillId="2" borderId="0" xfId="0" applyNumberFormat="1" applyFont="1" applyFill="1" applyAlignment="1">
      <alignment horizontal="right" vertical="center"/>
    </xf>
    <xf numFmtId="2" fontId="5" fillId="2" borderId="61" xfId="0" applyNumberFormat="1" applyFont="1" applyFill="1" applyBorder="1" applyAlignment="1">
      <alignment horizontal="right" vertical="center"/>
    </xf>
    <xf numFmtId="164" fontId="3" fillId="2" borderId="14" xfId="0" applyNumberFormat="1" applyFont="1" applyFill="1" applyBorder="1" applyAlignment="1">
      <alignment horizontal="right" vertical="top"/>
    </xf>
    <xf numFmtId="164" fontId="3" fillId="2" borderId="13" xfId="0" applyNumberFormat="1" applyFont="1" applyFill="1" applyBorder="1" applyAlignment="1">
      <alignment horizontal="right" vertical="top"/>
    </xf>
    <xf numFmtId="164" fontId="3" fillId="2" borderId="47" xfId="0" applyNumberFormat="1" applyFont="1" applyFill="1" applyBorder="1" applyAlignment="1">
      <alignment horizontal="right" vertical="top"/>
    </xf>
    <xf numFmtId="164" fontId="3" fillId="2" borderId="18" xfId="0" applyNumberFormat="1" applyFont="1" applyFill="1" applyBorder="1" applyAlignment="1">
      <alignment horizontal="left" vertical="top"/>
    </xf>
    <xf numFmtId="164" fontId="3" fillId="2" borderId="62" xfId="0" applyNumberFormat="1" applyFont="1" applyFill="1" applyBorder="1" applyAlignment="1">
      <alignment horizontal="left" vertical="top"/>
    </xf>
    <xf numFmtId="164" fontId="3" fillId="2" borderId="34" xfId="0" applyNumberFormat="1" applyFont="1" applyFill="1" applyBorder="1" applyAlignment="1">
      <alignment horizontal="left" vertical="top"/>
    </xf>
    <xf numFmtId="164" fontId="11" fillId="6" borderId="64" xfId="0" applyNumberFormat="1" applyFont="1" applyFill="1" applyBorder="1" applyAlignment="1">
      <alignment horizontal="left" vertical="top"/>
    </xf>
    <xf numFmtId="164" fontId="11" fillId="6" borderId="65" xfId="0" applyNumberFormat="1" applyFont="1" applyFill="1" applyBorder="1" applyAlignment="1">
      <alignment horizontal="left" vertical="top"/>
    </xf>
    <xf numFmtId="164" fontId="11" fillId="6" borderId="66" xfId="0" applyNumberFormat="1" applyFont="1" applyFill="1" applyBorder="1" applyAlignment="1">
      <alignment horizontal="left" vertical="top"/>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9" fontId="9" fillId="6" borderId="36" xfId="0" applyNumberFormat="1" applyFont="1" applyFill="1" applyBorder="1" applyAlignment="1">
      <alignment horizontal="center" vertical="center"/>
    </xf>
    <xf numFmtId="9" fontId="9" fillId="6" borderId="37" xfId="0" applyNumberFormat="1" applyFont="1" applyFill="1" applyBorder="1" applyAlignment="1">
      <alignment horizontal="center" vertical="center"/>
    </xf>
    <xf numFmtId="9" fontId="9" fillId="6" borderId="38" xfId="0" applyNumberFormat="1" applyFont="1" applyFill="1" applyBorder="1" applyAlignment="1">
      <alignment horizontal="center" vertical="center"/>
    </xf>
    <xf numFmtId="9" fontId="9" fillId="0" borderId="36" xfId="1" applyFont="1" applyFill="1" applyBorder="1" applyAlignment="1">
      <alignment horizontal="center" vertical="center" wrapText="1"/>
    </xf>
    <xf numFmtId="9" fontId="9" fillId="0" borderId="37" xfId="1" applyFont="1" applyFill="1" applyBorder="1" applyAlignment="1">
      <alignment horizontal="center" vertical="center" wrapText="1"/>
    </xf>
    <xf numFmtId="9" fontId="9" fillId="0" borderId="38" xfId="1" applyFont="1" applyFill="1" applyBorder="1" applyAlignment="1">
      <alignment horizontal="center" vertical="center" wrapText="1"/>
    </xf>
    <xf numFmtId="2" fontId="1" fillId="8" borderId="43" xfId="0" applyNumberFormat="1" applyFont="1" applyFill="1" applyBorder="1" applyAlignment="1">
      <alignment horizontal="left" wrapText="1"/>
    </xf>
    <xf numFmtId="2" fontId="1" fillId="8" borderId="39" xfId="0" applyNumberFormat="1" applyFont="1" applyFill="1" applyBorder="1" applyAlignment="1">
      <alignment horizontal="left" wrapText="1"/>
    </xf>
    <xf numFmtId="2" fontId="1" fillId="8" borderId="74" xfId="0" applyNumberFormat="1" applyFont="1" applyFill="1" applyBorder="1" applyAlignment="1">
      <alignment horizontal="left" wrapText="1"/>
    </xf>
    <xf numFmtId="2" fontId="0" fillId="0" borderId="19" xfId="0" applyNumberFormat="1" applyBorder="1" applyAlignment="1">
      <alignment horizontal="left" wrapText="1"/>
    </xf>
    <xf numFmtId="2" fontId="0" fillId="0" borderId="20" xfId="0" applyNumberFormat="1" applyBorder="1" applyAlignment="1">
      <alignment horizontal="left" wrapText="1"/>
    </xf>
    <xf numFmtId="2" fontId="0" fillId="0" borderId="21" xfId="0" applyNumberFormat="1" applyBorder="1" applyAlignment="1">
      <alignment horizontal="left" wrapText="1"/>
    </xf>
    <xf numFmtId="0" fontId="1" fillId="9" borderId="29" xfId="0" applyFont="1" applyFill="1" applyBorder="1" applyAlignment="1">
      <alignment horizontal="center"/>
    </xf>
    <xf numFmtId="0" fontId="1" fillId="9" borderId="30" xfId="0" applyFont="1" applyFill="1" applyBorder="1" applyAlignment="1">
      <alignment horizontal="center"/>
    </xf>
    <xf numFmtId="0" fontId="0" fillId="0" borderId="20" xfId="0" applyBorder="1" applyAlignment="1">
      <alignment horizontal="left" wrapText="1"/>
    </xf>
    <xf numFmtId="0" fontId="0" fillId="0" borderId="70" xfId="0" applyBorder="1" applyAlignment="1">
      <alignment horizontal="left" wrapText="1"/>
    </xf>
    <xf numFmtId="2" fontId="1" fillId="8" borderId="27" xfId="0" applyNumberFormat="1" applyFont="1" applyFill="1" applyBorder="1" applyAlignment="1">
      <alignment horizontal="left" wrapText="1"/>
    </xf>
    <xf numFmtId="2" fontId="1" fillId="8" borderId="0" xfId="0" applyNumberFormat="1" applyFont="1" applyFill="1" applyAlignment="1">
      <alignment horizontal="left" wrapText="1"/>
    </xf>
    <xf numFmtId="2" fontId="1" fillId="8" borderId="49" xfId="0" applyNumberFormat="1" applyFont="1" applyFill="1" applyBorder="1" applyAlignment="1">
      <alignment horizontal="left" wrapText="1"/>
    </xf>
    <xf numFmtId="2" fontId="0" fillId="0" borderId="64" xfId="0" applyNumberFormat="1" applyBorder="1" applyAlignment="1">
      <alignment horizontal="left" wrapText="1"/>
    </xf>
    <xf numFmtId="0" fontId="0" fillId="0" borderId="65" xfId="0" applyBorder="1" applyAlignment="1">
      <alignment horizontal="left" wrapText="1"/>
    </xf>
    <xf numFmtId="0" fontId="1" fillId="9" borderId="0" xfId="0" applyFont="1" applyFill="1" applyAlignment="1">
      <alignment horizontal="center"/>
    </xf>
    <xf numFmtId="0" fontId="1" fillId="9" borderId="49" xfId="0" applyFont="1" applyFill="1" applyBorder="1" applyAlignment="1">
      <alignment horizontal="center"/>
    </xf>
    <xf numFmtId="0" fontId="0" fillId="0" borderId="19" xfId="0" applyBorder="1" applyAlignment="1">
      <alignment horizontal="left" wrapText="1"/>
    </xf>
    <xf numFmtId="0" fontId="0" fillId="0" borderId="21" xfId="0" applyBorder="1" applyAlignment="1">
      <alignment horizontal="left" wrapText="1"/>
    </xf>
    <xf numFmtId="2" fontId="0" fillId="3" borderId="18" xfId="0" applyNumberFormat="1" applyFill="1" applyBorder="1" applyAlignment="1">
      <alignment horizontal="left" wrapText="1"/>
    </xf>
    <xf numFmtId="2" fontId="0" fillId="3" borderId="62" xfId="0" applyNumberFormat="1" applyFill="1" applyBorder="1" applyAlignment="1">
      <alignment horizontal="left" wrapText="1"/>
    </xf>
    <xf numFmtId="2" fontId="0" fillId="3" borderId="48" xfId="0" applyNumberFormat="1" applyFill="1" applyBorder="1" applyAlignment="1">
      <alignment horizontal="left" wrapText="1"/>
    </xf>
    <xf numFmtId="2" fontId="0" fillId="0" borderId="70" xfId="0" applyNumberFormat="1" applyBorder="1" applyAlignment="1">
      <alignment horizontal="left" wrapText="1"/>
    </xf>
    <xf numFmtId="2" fontId="1" fillId="8" borderId="58" xfId="0" applyNumberFormat="1" applyFont="1" applyFill="1" applyBorder="1" applyAlignment="1">
      <alignment horizontal="left" wrapText="1"/>
    </xf>
    <xf numFmtId="2" fontId="1" fillId="8" borderId="56" xfId="0" applyNumberFormat="1" applyFont="1" applyFill="1" applyBorder="1" applyAlignment="1">
      <alignment horizontal="left" wrapText="1"/>
    </xf>
    <xf numFmtId="2" fontId="1" fillId="8" borderId="59" xfId="0" applyNumberFormat="1" applyFont="1" applyFill="1" applyBorder="1" applyAlignment="1">
      <alignment horizontal="left" wrapText="1"/>
    </xf>
    <xf numFmtId="2" fontId="0" fillId="0" borderId="63" xfId="0" applyNumberFormat="1" applyBorder="1" applyAlignment="1">
      <alignment horizontal="left" wrapText="1"/>
    </xf>
    <xf numFmtId="2" fontId="0" fillId="0" borderId="62" xfId="0" applyNumberFormat="1" applyBorder="1" applyAlignment="1">
      <alignment horizontal="left" wrapText="1"/>
    </xf>
    <xf numFmtId="2" fontId="0" fillId="0" borderId="48" xfId="0" applyNumberFormat="1" applyBorder="1" applyAlignment="1">
      <alignment horizontal="left" wrapText="1"/>
    </xf>
    <xf numFmtId="2" fontId="0" fillId="0" borderId="24" xfId="0" applyNumberFormat="1" applyBorder="1" applyAlignment="1">
      <alignment horizontal="left"/>
    </xf>
    <xf numFmtId="2" fontId="0" fillId="0" borderId="25" xfId="0" applyNumberFormat="1" applyBorder="1" applyAlignment="1">
      <alignment horizontal="left"/>
    </xf>
    <xf numFmtId="2" fontId="0" fillId="0" borderId="57" xfId="0" applyNumberFormat="1" applyBorder="1" applyAlignment="1">
      <alignment horizontal="left"/>
    </xf>
    <xf numFmtId="0" fontId="3" fillId="2" borderId="51" xfId="0" applyFont="1" applyFill="1" applyBorder="1" applyAlignment="1">
      <alignment horizontal="center" wrapText="1"/>
    </xf>
    <xf numFmtId="0" fontId="3" fillId="2" borderId="52" xfId="0" applyFont="1" applyFill="1" applyBorder="1" applyAlignment="1">
      <alignment horizontal="center" wrapText="1"/>
    </xf>
    <xf numFmtId="2" fontId="0" fillId="0" borderId="19" xfId="0" applyNumberFormat="1" applyBorder="1" applyAlignment="1">
      <alignment horizontal="left"/>
    </xf>
    <xf numFmtId="2" fontId="0" fillId="0" borderId="20" xfId="0" applyNumberFormat="1" applyBorder="1" applyAlignment="1">
      <alignment horizontal="left"/>
    </xf>
    <xf numFmtId="2" fontId="0" fillId="0" borderId="21" xfId="0" applyNumberFormat="1" applyBorder="1" applyAlignment="1">
      <alignment horizontal="left"/>
    </xf>
    <xf numFmtId="0" fontId="4" fillId="0" borderId="0" xfId="0" applyFont="1"/>
    <xf numFmtId="1" fontId="0" fillId="0" borderId="8" xfId="0" applyNumberFormat="1" applyBorder="1" applyAlignment="1">
      <alignment horizontal="left"/>
    </xf>
    <xf numFmtId="0" fontId="0" fillId="0" borderId="3" xfId="0" applyBorder="1" applyAlignment="1">
      <alignment horizontal="left"/>
    </xf>
    <xf numFmtId="9" fontId="0" fillId="0" borderId="8" xfId="0" applyNumberFormat="1" applyBorder="1"/>
    <xf numFmtId="0" fontId="0" fillId="0" borderId="3" xfId="0" applyBorder="1"/>
    <xf numFmtId="0" fontId="0" fillId="0" borderId="8" xfId="0" applyBorder="1"/>
    <xf numFmtId="166" fontId="0" fillId="0" borderId="8" xfId="0" applyNumberFormat="1" applyBorder="1" applyAlignment="1">
      <alignment horizontal="left"/>
    </xf>
    <xf numFmtId="166" fontId="0" fillId="0" borderId="3" xfId="0" applyNumberFormat="1" applyBorder="1" applyAlignment="1">
      <alignment horizontal="left"/>
    </xf>
    <xf numFmtId="0" fontId="0" fillId="9" borderId="71" xfId="0" applyFill="1" applyBorder="1" applyAlignment="1">
      <alignment horizontal="center"/>
    </xf>
    <xf numFmtId="0" fontId="0" fillId="9" borderId="73" xfId="0" applyFill="1" applyBorder="1" applyAlignment="1">
      <alignment horizontal="center"/>
    </xf>
    <xf numFmtId="0" fontId="0" fillId="0" borderId="64" xfId="0" applyBorder="1" applyAlignment="1">
      <alignment horizontal="left"/>
    </xf>
    <xf numFmtId="0" fontId="0" fillId="0" borderId="65" xfId="0" applyBorder="1" applyAlignment="1">
      <alignment horizontal="left"/>
    </xf>
    <xf numFmtId="0" fontId="1" fillId="8" borderId="27" xfId="0" applyFont="1" applyFill="1" applyBorder="1" applyAlignment="1">
      <alignment horizontal="left"/>
    </xf>
    <xf numFmtId="0" fontId="1" fillId="8" borderId="0" xfId="0" applyFont="1" applyFill="1" applyAlignment="1">
      <alignment horizontal="left"/>
    </xf>
    <xf numFmtId="0" fontId="1" fillId="8" borderId="49" xfId="0" applyFont="1" applyFill="1" applyBorder="1" applyAlignment="1">
      <alignment horizontal="left"/>
    </xf>
    <xf numFmtId="0" fontId="3" fillId="2" borderId="50" xfId="0" applyFont="1" applyFill="1" applyBorder="1" applyAlignment="1">
      <alignment wrapText="1"/>
    </xf>
    <xf numFmtId="0" fontId="3" fillId="2" borderId="51" xfId="0" applyFont="1" applyFill="1" applyBorder="1" applyAlignment="1">
      <alignment wrapText="1"/>
    </xf>
  </cellXfs>
  <cellStyles count="2">
    <cellStyle name="Normal" xfId="0" builtinId="0"/>
    <cellStyle name="Per cent" xfId="1" builtinId="5"/>
  </cellStyles>
  <dxfs count="24">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ont>
        <b/>
        <i val="0"/>
        <color theme="0"/>
      </font>
      <fill>
        <patternFill>
          <bgColor theme="6"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247651</xdr:colOff>
      <xdr:row>3</xdr:row>
      <xdr:rowOff>24645</xdr:rowOff>
    </xdr:from>
    <xdr:to>
      <xdr:col>3</xdr:col>
      <xdr:colOff>2771198</xdr:colOff>
      <xdr:row>8</xdr:row>
      <xdr:rowOff>26908</xdr:rowOff>
    </xdr:to>
    <xdr:pic>
      <xdr:nvPicPr>
        <xdr:cNvPr id="2" name="Picture 1" descr="Hillingdon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32501" y="640595"/>
          <a:ext cx="2597149" cy="923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314324</xdr:colOff>
      <xdr:row>2</xdr:row>
      <xdr:rowOff>95250</xdr:rowOff>
    </xdr:from>
    <xdr:to>
      <xdr:col>6</xdr:col>
      <xdr:colOff>997323</xdr:colOff>
      <xdr:row>10</xdr:row>
      <xdr:rowOff>33618</xdr:rowOff>
    </xdr:to>
    <xdr:pic>
      <xdr:nvPicPr>
        <xdr:cNvPr id="2" name="Picture 1" descr="Hillingdon 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838824" y="532279"/>
          <a:ext cx="2184587" cy="15520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360"/>
  <sheetViews>
    <sheetView showGridLines="0" tabSelected="1" zoomScaleNormal="100" workbookViewId="0">
      <selection activeCell="B188" sqref="B188"/>
    </sheetView>
  </sheetViews>
  <sheetFormatPr defaultRowHeight="14.5" x14ac:dyDescent="0.35"/>
  <cols>
    <col min="1" max="1" width="5.7265625" style="2" customWidth="1"/>
    <col min="2" max="2" width="38.6328125" style="63" customWidth="1"/>
    <col min="3" max="3" width="22.90625" style="23" customWidth="1"/>
    <col min="4" max="4" width="66.54296875" customWidth="1"/>
    <col min="5" max="5" width="11.1796875" style="19" customWidth="1"/>
    <col min="6" max="6" width="13.453125" customWidth="1"/>
    <col min="7" max="7" width="1.26953125" customWidth="1"/>
    <col min="14" max="14" width="36.7265625" customWidth="1"/>
    <col min="17" max="17" width="8.7265625" style="20"/>
    <col min="18" max="18" width="23.54296875" customWidth="1"/>
    <col min="20" max="20" width="9.7265625" bestFit="1" customWidth="1"/>
    <col min="21" max="21" width="13.26953125" customWidth="1"/>
    <col min="39" max="39" width="21.7265625" customWidth="1"/>
    <col min="42" max="42" width="17" customWidth="1"/>
    <col min="45" max="45" width="20.26953125" customWidth="1"/>
    <col min="50" max="50" width="18.26953125" customWidth="1"/>
    <col min="51" max="51" width="20.26953125" customWidth="1"/>
    <col min="54" max="54" width="22.26953125" customWidth="1"/>
    <col min="57" max="57" width="20.453125" customWidth="1"/>
    <col min="60" max="60" width="20" customWidth="1"/>
    <col min="63" max="63" width="23.54296875" customWidth="1"/>
    <col min="66" max="66" width="19.7265625" customWidth="1"/>
    <col min="71" max="71" width="14.7265625" customWidth="1"/>
  </cols>
  <sheetData>
    <row r="1" spans="1:75" ht="15" thickBot="1" x14ac:dyDescent="0.4"/>
    <row r="2" spans="1:75" ht="19" thickBot="1" x14ac:dyDescent="0.5">
      <c r="B2" s="210" t="s">
        <v>266</v>
      </c>
      <c r="C2" s="211"/>
      <c r="D2" s="211"/>
      <c r="E2" s="211"/>
      <c r="F2" s="212"/>
      <c r="BH2" s="163"/>
    </row>
    <row r="3" spans="1:75" ht="15" thickBot="1" x14ac:dyDescent="0.4">
      <c r="BH3" s="163"/>
    </row>
    <row r="4" spans="1:75" x14ac:dyDescent="0.35">
      <c r="A4" s="213">
        <v>1</v>
      </c>
      <c r="B4" s="103" t="s">
        <v>0</v>
      </c>
      <c r="C4" s="24"/>
      <c r="BH4" s="163"/>
    </row>
    <row r="5" spans="1:75" ht="29" x14ac:dyDescent="0.35">
      <c r="A5" s="214"/>
      <c r="B5" s="104" t="s">
        <v>384</v>
      </c>
      <c r="C5" s="25"/>
      <c r="BH5" s="163"/>
    </row>
    <row r="6" spans="1:75" x14ac:dyDescent="0.35">
      <c r="A6" s="214"/>
      <c r="B6" s="105" t="s">
        <v>2</v>
      </c>
      <c r="C6" s="25"/>
      <c r="BH6" s="163"/>
    </row>
    <row r="7" spans="1:75" x14ac:dyDescent="0.35">
      <c r="A7" s="214"/>
      <c r="B7" s="104" t="s">
        <v>3</v>
      </c>
      <c r="C7" s="25"/>
      <c r="BH7" s="163"/>
    </row>
    <row r="8" spans="1:75" x14ac:dyDescent="0.35">
      <c r="A8" s="214"/>
      <c r="B8" s="104" t="s">
        <v>213</v>
      </c>
      <c r="C8" s="25"/>
      <c r="BH8" s="163"/>
    </row>
    <row r="9" spans="1:75" ht="15" thickBot="1" x14ac:dyDescent="0.4">
      <c r="A9" s="214"/>
      <c r="B9" s="104" t="s">
        <v>208</v>
      </c>
      <c r="C9" s="25"/>
      <c r="BH9" s="163"/>
    </row>
    <row r="10" spans="1:75" x14ac:dyDescent="0.35">
      <c r="A10" s="214"/>
      <c r="B10" s="104" t="s">
        <v>209</v>
      </c>
      <c r="C10" s="25"/>
      <c r="D10" s="219" t="s">
        <v>386</v>
      </c>
      <c r="E10" s="220"/>
      <c r="L10" t="s">
        <v>93</v>
      </c>
      <c r="N10" t="s">
        <v>397</v>
      </c>
      <c r="O10">
        <v>1</v>
      </c>
      <c r="Q10" s="20" t="s">
        <v>250</v>
      </c>
      <c r="R10">
        <v>34</v>
      </c>
      <c r="T10" t="s">
        <v>334</v>
      </c>
      <c r="W10" t="s">
        <v>253</v>
      </c>
      <c r="Z10" s="1" t="s">
        <v>254</v>
      </c>
      <c r="AA10" s="1"/>
      <c r="AC10" t="s">
        <v>333</v>
      </c>
      <c r="AF10" t="s">
        <v>255</v>
      </c>
      <c r="AI10" t="s">
        <v>332</v>
      </c>
      <c r="AL10" t="s">
        <v>257</v>
      </c>
      <c r="AM10">
        <v>32</v>
      </c>
      <c r="AO10" t="s">
        <v>258</v>
      </c>
      <c r="AP10">
        <v>44</v>
      </c>
      <c r="AR10" t="s">
        <v>259</v>
      </c>
      <c r="AS10">
        <v>54</v>
      </c>
      <c r="AU10" t="s">
        <v>260</v>
      </c>
      <c r="AV10" s="27">
        <v>0.1</v>
      </c>
      <c r="AX10" t="s">
        <v>141</v>
      </c>
      <c r="AY10">
        <v>70</v>
      </c>
      <c r="BA10" t="s">
        <v>263</v>
      </c>
      <c r="BB10">
        <v>22</v>
      </c>
      <c r="BD10" t="s">
        <v>264</v>
      </c>
      <c r="BE10">
        <v>10</v>
      </c>
      <c r="BG10" t="s">
        <v>197</v>
      </c>
      <c r="BH10">
        <v>22</v>
      </c>
      <c r="BJ10" t="s">
        <v>265</v>
      </c>
      <c r="BK10">
        <v>300</v>
      </c>
      <c r="BN10" s="1">
        <v>31</v>
      </c>
      <c r="BP10">
        <v>32</v>
      </c>
      <c r="BR10" s="1" t="s">
        <v>345</v>
      </c>
      <c r="BS10" s="1">
        <v>12</v>
      </c>
      <c r="BV10" s="1" t="s">
        <v>378</v>
      </c>
      <c r="BW10" s="1"/>
    </row>
    <row r="11" spans="1:75" x14ac:dyDescent="0.35">
      <c r="A11" s="214"/>
      <c r="B11" s="106" t="s">
        <v>210</v>
      </c>
      <c r="C11" s="25"/>
      <c r="D11" s="109" t="s">
        <v>247</v>
      </c>
      <c r="E11" s="89">
        <v>1</v>
      </c>
      <c r="L11" t="s">
        <v>139</v>
      </c>
      <c r="N11" s="1" t="s">
        <v>84</v>
      </c>
      <c r="O11" s="1">
        <v>2</v>
      </c>
      <c r="Q11" s="21">
        <v>36</v>
      </c>
      <c r="R11" s="1" t="s">
        <v>247</v>
      </c>
      <c r="T11" s="6">
        <v>1</v>
      </c>
      <c r="U11" s="1">
        <v>2</v>
      </c>
      <c r="W11" s="6">
        <v>1</v>
      </c>
      <c r="X11" s="1">
        <v>2</v>
      </c>
      <c r="Z11" s="1">
        <v>0</v>
      </c>
      <c r="AA11" s="1">
        <v>2</v>
      </c>
      <c r="AC11" s="6">
        <v>1</v>
      </c>
      <c r="AD11" s="1">
        <v>0</v>
      </c>
      <c r="AF11" s="6">
        <v>1</v>
      </c>
      <c r="AG11" s="1">
        <v>0</v>
      </c>
      <c r="AI11" s="6">
        <v>1</v>
      </c>
      <c r="AJ11" s="1">
        <v>0</v>
      </c>
      <c r="AL11" s="1">
        <v>32</v>
      </c>
      <c r="AM11" s="1" t="s">
        <v>247</v>
      </c>
      <c r="AO11" s="1">
        <v>44</v>
      </c>
      <c r="AP11" s="1" t="s">
        <v>247</v>
      </c>
      <c r="AR11" s="1">
        <v>54</v>
      </c>
      <c r="AS11" s="1" t="s">
        <v>247</v>
      </c>
      <c r="AU11" s="6">
        <v>1</v>
      </c>
      <c r="AV11" s="1">
        <v>0</v>
      </c>
      <c r="AX11" s="1">
        <v>70</v>
      </c>
      <c r="AY11" s="1" t="s">
        <v>247</v>
      </c>
      <c r="BA11" s="1">
        <v>22</v>
      </c>
      <c r="BB11" s="1" t="s">
        <v>247</v>
      </c>
      <c r="BD11" s="1">
        <v>10</v>
      </c>
      <c r="BE11" s="1" t="s">
        <v>247</v>
      </c>
      <c r="BG11">
        <v>22</v>
      </c>
      <c r="BH11" t="s">
        <v>247</v>
      </c>
      <c r="BJ11">
        <v>300</v>
      </c>
      <c r="BK11" t="s">
        <v>247</v>
      </c>
      <c r="BM11">
        <v>31</v>
      </c>
      <c r="BN11" t="s">
        <v>247</v>
      </c>
      <c r="BP11">
        <v>40</v>
      </c>
      <c r="BR11" s="1">
        <v>12</v>
      </c>
      <c r="BS11" s="1" t="s">
        <v>247</v>
      </c>
      <c r="BV11" s="6">
        <v>1</v>
      </c>
      <c r="BW11" s="1">
        <v>2</v>
      </c>
    </row>
    <row r="12" spans="1:75" x14ac:dyDescent="0.35">
      <c r="A12" s="214"/>
      <c r="B12" s="106" t="s">
        <v>4</v>
      </c>
      <c r="C12" s="25"/>
      <c r="D12" s="110" t="s">
        <v>248</v>
      </c>
      <c r="E12" s="90" t="s">
        <v>387</v>
      </c>
      <c r="L12" t="s">
        <v>396</v>
      </c>
      <c r="N12" s="1" t="s">
        <v>57</v>
      </c>
      <c r="O12" s="1">
        <v>2</v>
      </c>
      <c r="Q12" s="21">
        <v>35</v>
      </c>
      <c r="R12" s="1" t="s">
        <v>247</v>
      </c>
      <c r="T12" s="6">
        <v>0.99</v>
      </c>
      <c r="U12" s="1">
        <v>2</v>
      </c>
      <c r="W12" s="6">
        <v>0.99</v>
      </c>
      <c r="X12" s="1">
        <v>2</v>
      </c>
      <c r="Z12" s="1">
        <v>1</v>
      </c>
      <c r="AA12" s="1">
        <v>1</v>
      </c>
      <c r="AC12" s="6">
        <v>0.99</v>
      </c>
      <c r="AD12" s="1">
        <v>0</v>
      </c>
      <c r="AF12" s="6">
        <v>0.99</v>
      </c>
      <c r="AG12" s="1">
        <v>0</v>
      </c>
      <c r="AI12" s="6">
        <v>0.99</v>
      </c>
      <c r="AJ12" s="1">
        <v>0</v>
      </c>
      <c r="AL12" s="1">
        <v>31</v>
      </c>
      <c r="AM12" s="1" t="s">
        <v>248</v>
      </c>
      <c r="AO12" s="1">
        <v>43</v>
      </c>
      <c r="AP12" s="1" t="s">
        <v>248</v>
      </c>
      <c r="AR12" s="1">
        <v>53</v>
      </c>
      <c r="AS12" s="1" t="s">
        <v>248</v>
      </c>
      <c r="AU12" s="6">
        <v>0.99</v>
      </c>
      <c r="AV12" s="1">
        <v>0</v>
      </c>
      <c r="AX12" s="1">
        <v>69</v>
      </c>
      <c r="AY12" s="1" t="s">
        <v>248</v>
      </c>
      <c r="BA12" s="1">
        <v>21</v>
      </c>
      <c r="BB12" s="1" t="s">
        <v>248</v>
      </c>
      <c r="BD12" s="1">
        <v>9</v>
      </c>
      <c r="BE12" s="1" t="s">
        <v>248</v>
      </c>
      <c r="BG12">
        <v>21</v>
      </c>
      <c r="BH12" t="s">
        <v>248</v>
      </c>
      <c r="BJ12">
        <v>299</v>
      </c>
      <c r="BK12" t="s">
        <v>248</v>
      </c>
      <c r="BM12">
        <v>30</v>
      </c>
      <c r="BN12" s="1" t="s">
        <v>248</v>
      </c>
      <c r="BP12">
        <v>70</v>
      </c>
      <c r="BR12" s="1">
        <v>11</v>
      </c>
      <c r="BS12" s="1" t="s">
        <v>248</v>
      </c>
      <c r="BV12" s="6">
        <v>0.99</v>
      </c>
      <c r="BW12" s="1">
        <v>2</v>
      </c>
    </row>
    <row r="13" spans="1:75" x14ac:dyDescent="0.35">
      <c r="A13" s="214"/>
      <c r="B13" s="106" t="s">
        <v>5</v>
      </c>
      <c r="C13" s="25"/>
      <c r="D13" s="111" t="s">
        <v>256</v>
      </c>
      <c r="E13" s="91" t="s">
        <v>388</v>
      </c>
      <c r="L13" t="s">
        <v>365</v>
      </c>
      <c r="N13" s="1" t="s">
        <v>58</v>
      </c>
      <c r="O13" s="1">
        <v>0</v>
      </c>
      <c r="Q13" s="21">
        <v>34</v>
      </c>
      <c r="R13" s="1" t="s">
        <v>248</v>
      </c>
      <c r="T13" s="6">
        <v>0.98</v>
      </c>
      <c r="U13" s="1">
        <v>2</v>
      </c>
      <c r="W13" s="6">
        <v>0.98</v>
      </c>
      <c r="X13" s="1">
        <v>2</v>
      </c>
      <c r="Z13" s="1">
        <v>2</v>
      </c>
      <c r="AA13" s="1">
        <v>1</v>
      </c>
      <c r="AC13" s="6">
        <v>0.98</v>
      </c>
      <c r="AD13" s="1">
        <v>0</v>
      </c>
      <c r="AF13" s="6">
        <v>0.98</v>
      </c>
      <c r="AG13" s="1">
        <v>0</v>
      </c>
      <c r="AI13" s="6">
        <v>0.98</v>
      </c>
      <c r="AJ13" s="1">
        <v>0</v>
      </c>
      <c r="AL13" s="1">
        <v>30</v>
      </c>
      <c r="AM13" s="1" t="s">
        <v>248</v>
      </c>
      <c r="AO13" s="1">
        <v>42</v>
      </c>
      <c r="AP13" s="1" t="s">
        <v>248</v>
      </c>
      <c r="AR13" s="1">
        <v>52</v>
      </c>
      <c r="AS13" s="1" t="s">
        <v>248</v>
      </c>
      <c r="AU13" s="6">
        <v>0.98</v>
      </c>
      <c r="AV13" s="1">
        <v>0</v>
      </c>
      <c r="AX13" s="1">
        <v>68</v>
      </c>
      <c r="AY13" s="1" t="s">
        <v>248</v>
      </c>
      <c r="BA13" s="1">
        <v>20</v>
      </c>
      <c r="BB13" s="1" t="s">
        <v>248</v>
      </c>
      <c r="BD13" s="1">
        <v>8</v>
      </c>
      <c r="BE13" s="1" t="s">
        <v>248</v>
      </c>
      <c r="BG13">
        <v>20</v>
      </c>
      <c r="BH13" s="1" t="s">
        <v>248</v>
      </c>
      <c r="BJ13">
        <v>298</v>
      </c>
      <c r="BK13" t="s">
        <v>248</v>
      </c>
      <c r="BM13">
        <v>29</v>
      </c>
      <c r="BN13" s="1" t="s">
        <v>248</v>
      </c>
      <c r="BP13">
        <v>54</v>
      </c>
      <c r="BR13" s="1">
        <v>10</v>
      </c>
      <c r="BS13" s="1" t="s">
        <v>248</v>
      </c>
      <c r="BV13" s="6">
        <v>0.98</v>
      </c>
      <c r="BW13" s="1">
        <v>2</v>
      </c>
    </row>
    <row r="14" spans="1:75" ht="29.5" thickBot="1" x14ac:dyDescent="0.4">
      <c r="A14" s="215"/>
      <c r="B14" s="107" t="s">
        <v>245</v>
      </c>
      <c r="C14" s="92"/>
      <c r="D14" s="112" t="s">
        <v>249</v>
      </c>
      <c r="E14" s="108" t="s">
        <v>389</v>
      </c>
      <c r="L14" t="s">
        <v>94</v>
      </c>
      <c r="N14" s="1" t="s">
        <v>59</v>
      </c>
      <c r="O14" s="1">
        <v>2</v>
      </c>
      <c r="Q14" s="21">
        <v>33</v>
      </c>
      <c r="R14" s="1" t="s">
        <v>248</v>
      </c>
      <c r="T14" s="6">
        <v>0.97</v>
      </c>
      <c r="U14" s="1">
        <v>2</v>
      </c>
      <c r="W14" s="6">
        <v>0.97</v>
      </c>
      <c r="X14" s="1">
        <v>2</v>
      </c>
      <c r="Z14" s="1">
        <v>3</v>
      </c>
      <c r="AA14" s="1">
        <v>0</v>
      </c>
      <c r="AC14" s="6">
        <v>0.97</v>
      </c>
      <c r="AD14" s="1">
        <v>0</v>
      </c>
      <c r="AF14" s="6">
        <v>0.97</v>
      </c>
      <c r="AG14" s="1">
        <v>0</v>
      </c>
      <c r="AI14" s="6">
        <v>0.97</v>
      </c>
      <c r="AJ14" s="1">
        <v>0</v>
      </c>
      <c r="AL14" s="1">
        <v>29</v>
      </c>
      <c r="AM14" s="1" t="s">
        <v>248</v>
      </c>
      <c r="AO14" s="1">
        <v>41</v>
      </c>
      <c r="AP14" s="1" t="s">
        <v>248</v>
      </c>
      <c r="AR14" s="1">
        <v>51</v>
      </c>
      <c r="AS14" s="1" t="s">
        <v>248</v>
      </c>
      <c r="AU14" s="6">
        <v>0.97</v>
      </c>
      <c r="AV14" s="1">
        <v>0</v>
      </c>
      <c r="AX14" s="1">
        <v>67</v>
      </c>
      <c r="AY14" s="1" t="s">
        <v>248</v>
      </c>
      <c r="BA14" s="1">
        <v>19</v>
      </c>
      <c r="BB14" s="1" t="s">
        <v>248</v>
      </c>
      <c r="BD14" s="1">
        <v>7</v>
      </c>
      <c r="BE14" s="1" t="s">
        <v>256</v>
      </c>
      <c r="BG14">
        <v>19</v>
      </c>
      <c r="BH14" t="s">
        <v>248</v>
      </c>
      <c r="BJ14">
        <v>297</v>
      </c>
      <c r="BK14" t="s">
        <v>248</v>
      </c>
      <c r="BM14">
        <v>28</v>
      </c>
      <c r="BN14" s="1" t="s">
        <v>248</v>
      </c>
      <c r="BP14">
        <v>22</v>
      </c>
      <c r="BR14" s="1">
        <v>12</v>
      </c>
      <c r="BS14" s="1" t="s">
        <v>248</v>
      </c>
      <c r="BV14" s="6">
        <v>0.97</v>
      </c>
      <c r="BW14" s="1">
        <v>2</v>
      </c>
    </row>
    <row r="15" spans="1:75" ht="15" thickBot="1" x14ac:dyDescent="0.4">
      <c r="B15" s="64"/>
      <c r="N15" s="1" t="s">
        <v>60</v>
      </c>
      <c r="O15" s="1">
        <v>0</v>
      </c>
      <c r="Q15" s="21">
        <v>32</v>
      </c>
      <c r="R15" s="1" t="s">
        <v>248</v>
      </c>
      <c r="T15" s="6">
        <v>0.96</v>
      </c>
      <c r="U15" s="1">
        <v>2</v>
      </c>
      <c r="W15" s="6">
        <v>0.96</v>
      </c>
      <c r="X15" s="1">
        <v>2</v>
      </c>
      <c r="Z15" s="1">
        <v>4</v>
      </c>
      <c r="AA15" s="1">
        <v>0</v>
      </c>
      <c r="AC15" s="6">
        <v>0.96</v>
      </c>
      <c r="AD15" s="1">
        <v>0</v>
      </c>
      <c r="AF15" s="6">
        <v>0.96</v>
      </c>
      <c r="AG15" s="1">
        <v>0</v>
      </c>
      <c r="AI15" s="6">
        <v>0.96</v>
      </c>
      <c r="AJ15" s="1">
        <v>0</v>
      </c>
      <c r="AL15" s="1">
        <v>28</v>
      </c>
      <c r="AM15" s="1" t="s">
        <v>248</v>
      </c>
      <c r="AO15" s="1">
        <v>40</v>
      </c>
      <c r="AP15" s="1" t="s">
        <v>248</v>
      </c>
      <c r="AR15" s="1">
        <v>50</v>
      </c>
      <c r="AS15" s="1" t="s">
        <v>248</v>
      </c>
      <c r="AU15" s="6">
        <v>0.96</v>
      </c>
      <c r="AV15" s="1">
        <v>0</v>
      </c>
      <c r="AX15" s="1">
        <v>66</v>
      </c>
      <c r="AY15" s="1" t="s">
        <v>248</v>
      </c>
      <c r="BA15" s="1">
        <v>18</v>
      </c>
      <c r="BB15" s="1" t="s">
        <v>248</v>
      </c>
      <c r="BD15" s="1">
        <v>6</v>
      </c>
      <c r="BE15" s="1" t="s">
        <v>256</v>
      </c>
      <c r="BG15" s="1">
        <v>18</v>
      </c>
      <c r="BH15" t="s">
        <v>248</v>
      </c>
      <c r="BJ15" s="1">
        <v>296</v>
      </c>
      <c r="BK15" s="1" t="s">
        <v>248</v>
      </c>
      <c r="BM15">
        <v>27</v>
      </c>
      <c r="BN15" s="1" t="s">
        <v>248</v>
      </c>
      <c r="BP15">
        <v>30</v>
      </c>
      <c r="BR15" s="1">
        <v>11</v>
      </c>
      <c r="BS15" s="1" t="s">
        <v>248</v>
      </c>
      <c r="BV15" s="6">
        <v>0.96</v>
      </c>
      <c r="BW15" s="1">
        <v>2</v>
      </c>
    </row>
    <row r="16" spans="1:75" ht="19" thickBot="1" x14ac:dyDescent="0.4">
      <c r="A16" s="116">
        <v>2</v>
      </c>
      <c r="B16" s="216" t="s">
        <v>10</v>
      </c>
      <c r="C16" s="216"/>
      <c r="D16" s="154" t="s">
        <v>33</v>
      </c>
      <c r="E16" s="135" t="s">
        <v>65</v>
      </c>
      <c r="F16" s="153" t="s">
        <v>67</v>
      </c>
      <c r="N16" s="1" t="s">
        <v>61</v>
      </c>
      <c r="O16" s="1">
        <v>2</v>
      </c>
      <c r="Q16" s="21">
        <v>31</v>
      </c>
      <c r="R16" s="1" t="s">
        <v>248</v>
      </c>
      <c r="T16" s="6">
        <v>0.95</v>
      </c>
      <c r="U16" s="1">
        <v>2</v>
      </c>
      <c r="W16" s="6">
        <v>0.95</v>
      </c>
      <c r="X16" s="1">
        <v>2</v>
      </c>
      <c r="Z16" s="1">
        <v>5</v>
      </c>
      <c r="AA16" s="1">
        <v>0</v>
      </c>
      <c r="AC16" s="6">
        <v>0.95</v>
      </c>
      <c r="AD16" s="1">
        <v>0</v>
      </c>
      <c r="AF16" s="6">
        <v>0.95</v>
      </c>
      <c r="AG16" s="1">
        <v>0</v>
      </c>
      <c r="AI16" s="6">
        <v>0.95</v>
      </c>
      <c r="AJ16" s="1">
        <v>0</v>
      </c>
      <c r="AL16" s="1">
        <v>27</v>
      </c>
      <c r="AM16" s="1" t="s">
        <v>248</v>
      </c>
      <c r="AO16" s="1">
        <v>39</v>
      </c>
      <c r="AP16" s="1" t="s">
        <v>248</v>
      </c>
      <c r="AR16" s="1">
        <v>49</v>
      </c>
      <c r="AS16" s="1" t="s">
        <v>248</v>
      </c>
      <c r="AU16" s="6">
        <v>0.95</v>
      </c>
      <c r="AV16" s="1">
        <v>0</v>
      </c>
      <c r="AX16" s="1">
        <v>65</v>
      </c>
      <c r="AY16" s="1" t="s">
        <v>248</v>
      </c>
      <c r="BA16" s="1">
        <v>17</v>
      </c>
      <c r="BB16" s="1" t="s">
        <v>248</v>
      </c>
      <c r="BD16" s="1">
        <v>5</v>
      </c>
      <c r="BE16" s="1" t="s">
        <v>256</v>
      </c>
      <c r="BG16" s="1">
        <v>17</v>
      </c>
      <c r="BH16" s="1" t="s">
        <v>248</v>
      </c>
      <c r="BJ16" s="1">
        <v>295</v>
      </c>
      <c r="BK16" s="1" t="s">
        <v>248</v>
      </c>
      <c r="BM16">
        <v>26</v>
      </c>
      <c r="BN16" s="1" t="s">
        <v>248</v>
      </c>
      <c r="BP16">
        <v>10</v>
      </c>
      <c r="BR16" s="1">
        <v>10</v>
      </c>
      <c r="BS16" s="1" t="s">
        <v>248</v>
      </c>
      <c r="BV16" s="6">
        <v>0.95</v>
      </c>
      <c r="BW16" s="1">
        <v>2</v>
      </c>
    </row>
    <row r="17" spans="1:75" ht="90.75" customHeight="1" x14ac:dyDescent="0.35">
      <c r="A17" s="113">
        <v>2.1</v>
      </c>
      <c r="B17" s="114" t="s">
        <v>7</v>
      </c>
      <c r="C17" s="115"/>
      <c r="D17" s="157"/>
      <c r="E17" s="118" t="e">
        <f>VLOOKUP(C17,$N$11:$O$42,2,FALSE)</f>
        <v>#N/A</v>
      </c>
      <c r="F17" s="207" t="e">
        <f>E43/AM10</f>
        <v>#N/A</v>
      </c>
      <c r="N17" s="1" t="s">
        <v>62</v>
      </c>
      <c r="O17" s="1">
        <v>0</v>
      </c>
      <c r="Q17" s="21">
        <v>30</v>
      </c>
      <c r="R17" s="1" t="s">
        <v>248</v>
      </c>
      <c r="T17" s="6">
        <v>0.94</v>
      </c>
      <c r="U17" s="1">
        <v>1</v>
      </c>
      <c r="W17" s="6">
        <v>0.94</v>
      </c>
      <c r="X17" s="1">
        <v>1</v>
      </c>
      <c r="Z17" s="1">
        <v>6</v>
      </c>
      <c r="AA17" s="1">
        <v>0</v>
      </c>
      <c r="AC17" s="6">
        <v>0.94</v>
      </c>
      <c r="AD17" s="1">
        <v>0</v>
      </c>
      <c r="AF17" s="6">
        <v>0.94</v>
      </c>
      <c r="AG17" s="1">
        <v>0</v>
      </c>
      <c r="AI17" s="6">
        <v>0.94</v>
      </c>
      <c r="AJ17" s="1">
        <v>0</v>
      </c>
      <c r="AL17" s="1">
        <v>26</v>
      </c>
      <c r="AM17" s="1" t="s">
        <v>248</v>
      </c>
      <c r="AO17" s="1">
        <v>38</v>
      </c>
      <c r="AP17" s="1" t="s">
        <v>248</v>
      </c>
      <c r="AR17" s="1">
        <v>48</v>
      </c>
      <c r="AS17" s="1" t="s">
        <v>248</v>
      </c>
      <c r="AU17" s="6">
        <v>0.94</v>
      </c>
      <c r="AV17" s="1">
        <v>0</v>
      </c>
      <c r="AX17" s="1">
        <v>64</v>
      </c>
      <c r="AY17" s="1" t="s">
        <v>248</v>
      </c>
      <c r="BA17" s="1">
        <v>16</v>
      </c>
      <c r="BB17" s="1" t="s">
        <v>256</v>
      </c>
      <c r="BD17" s="1">
        <v>4</v>
      </c>
      <c r="BE17" s="1" t="s">
        <v>249</v>
      </c>
      <c r="BG17" s="1">
        <v>16</v>
      </c>
      <c r="BH17" s="1" t="s">
        <v>256</v>
      </c>
      <c r="BJ17" s="1">
        <v>294</v>
      </c>
      <c r="BK17" s="1" t="s">
        <v>248</v>
      </c>
      <c r="BM17">
        <v>25</v>
      </c>
      <c r="BN17" s="1" t="s">
        <v>248</v>
      </c>
      <c r="BP17">
        <v>18</v>
      </c>
      <c r="BR17" s="1">
        <v>9</v>
      </c>
      <c r="BS17" s="1" t="s">
        <v>248</v>
      </c>
      <c r="BV17" s="6">
        <v>0.94</v>
      </c>
      <c r="BW17" s="1">
        <v>2</v>
      </c>
    </row>
    <row r="18" spans="1:75" ht="91.5" customHeight="1" x14ac:dyDescent="0.35">
      <c r="A18" s="3">
        <v>2.2000000000000002</v>
      </c>
      <c r="B18" s="8" t="s">
        <v>8</v>
      </c>
      <c r="C18" s="53"/>
      <c r="D18" s="102"/>
      <c r="E18" s="119" t="e">
        <f>VLOOKUP(C18,$N$11:$O$42,2,FALSE)</f>
        <v>#N/A</v>
      </c>
      <c r="F18" s="208"/>
      <c r="N18" s="1" t="s">
        <v>79</v>
      </c>
      <c r="O18" s="1">
        <v>2</v>
      </c>
      <c r="Q18" s="21">
        <v>29</v>
      </c>
      <c r="R18" s="1" t="s">
        <v>248</v>
      </c>
      <c r="T18" s="6">
        <v>0.93</v>
      </c>
      <c r="U18" s="1">
        <v>1</v>
      </c>
      <c r="W18" s="6">
        <v>0.93</v>
      </c>
      <c r="X18" s="1">
        <v>1</v>
      </c>
      <c r="Z18" s="1">
        <v>7</v>
      </c>
      <c r="AA18" s="1">
        <v>0</v>
      </c>
      <c r="AC18" s="6">
        <v>0.93</v>
      </c>
      <c r="AD18" s="1">
        <v>0</v>
      </c>
      <c r="AF18" s="6">
        <v>0.93</v>
      </c>
      <c r="AG18" s="1">
        <v>0</v>
      </c>
      <c r="AI18" s="6">
        <v>0.93</v>
      </c>
      <c r="AJ18" s="1">
        <v>0</v>
      </c>
      <c r="AL18" s="1">
        <v>25</v>
      </c>
      <c r="AM18" s="1" t="s">
        <v>248</v>
      </c>
      <c r="AO18" s="1">
        <v>37</v>
      </c>
      <c r="AP18" s="1" t="s">
        <v>248</v>
      </c>
      <c r="AR18" s="1">
        <v>47</v>
      </c>
      <c r="AS18" s="1" t="s">
        <v>248</v>
      </c>
      <c r="AU18" s="6">
        <v>0.93</v>
      </c>
      <c r="AV18" s="1">
        <v>0</v>
      </c>
      <c r="AX18" s="1">
        <v>63</v>
      </c>
      <c r="AY18" s="1" t="s">
        <v>248</v>
      </c>
      <c r="BA18" s="1">
        <v>15</v>
      </c>
      <c r="BB18" s="1" t="s">
        <v>256</v>
      </c>
      <c r="BD18" s="1">
        <v>3</v>
      </c>
      <c r="BE18" s="1" t="s">
        <v>249</v>
      </c>
      <c r="BG18" s="1">
        <v>15</v>
      </c>
      <c r="BH18" s="1" t="s">
        <v>256</v>
      </c>
      <c r="BJ18" s="1">
        <v>293</v>
      </c>
      <c r="BK18" s="1" t="s">
        <v>248</v>
      </c>
      <c r="BM18">
        <v>24</v>
      </c>
      <c r="BN18" s="1" t="s">
        <v>248</v>
      </c>
      <c r="BP18">
        <f>SUM(BP10:BP17)</f>
        <v>276</v>
      </c>
      <c r="BR18" s="1">
        <v>8</v>
      </c>
      <c r="BS18" s="1" t="s">
        <v>256</v>
      </c>
      <c r="BV18" s="6">
        <v>0.93</v>
      </c>
      <c r="BW18" s="1">
        <v>2</v>
      </c>
    </row>
    <row r="19" spans="1:75" ht="72.75" customHeight="1" x14ac:dyDescent="0.35">
      <c r="A19" s="3">
        <v>2.2999999999999998</v>
      </c>
      <c r="B19" s="8" t="s">
        <v>9</v>
      </c>
      <c r="C19" s="53"/>
      <c r="D19" s="102"/>
      <c r="E19" s="119" t="e">
        <f>VLOOKUP(C19,$N$11:$O$42,2,FALSE)</f>
        <v>#N/A</v>
      </c>
      <c r="F19" s="208"/>
      <c r="N19" s="1" t="s">
        <v>80</v>
      </c>
      <c r="O19" s="1">
        <v>0</v>
      </c>
      <c r="Q19" s="21">
        <v>28</v>
      </c>
      <c r="R19" s="1" t="s">
        <v>248</v>
      </c>
      <c r="T19" s="6">
        <v>0.92</v>
      </c>
      <c r="U19" s="1">
        <v>1</v>
      </c>
      <c r="W19" s="6">
        <v>0.92</v>
      </c>
      <c r="X19" s="1">
        <v>1</v>
      </c>
      <c r="Z19" s="1">
        <v>8</v>
      </c>
      <c r="AA19" s="1">
        <v>0</v>
      </c>
      <c r="AC19" s="6">
        <v>0.92</v>
      </c>
      <c r="AD19" s="1">
        <v>0</v>
      </c>
      <c r="AF19" s="6">
        <v>0.92</v>
      </c>
      <c r="AG19" s="1">
        <v>0</v>
      </c>
      <c r="AI19" s="6">
        <v>0.92</v>
      </c>
      <c r="AJ19" s="1">
        <v>0</v>
      </c>
      <c r="AL19" s="1">
        <v>24</v>
      </c>
      <c r="AM19" s="1" t="s">
        <v>248</v>
      </c>
      <c r="AO19" s="1">
        <v>36</v>
      </c>
      <c r="AP19" s="1" t="s">
        <v>248</v>
      </c>
      <c r="AR19" s="1">
        <v>46</v>
      </c>
      <c r="AS19" s="1" t="s">
        <v>248</v>
      </c>
      <c r="AU19" s="6">
        <v>0.92</v>
      </c>
      <c r="AV19" s="1">
        <v>0</v>
      </c>
      <c r="AX19" s="1">
        <v>62</v>
      </c>
      <c r="AY19" s="1" t="s">
        <v>248</v>
      </c>
      <c r="BA19" s="1">
        <v>14</v>
      </c>
      <c r="BB19" s="1" t="s">
        <v>256</v>
      </c>
      <c r="BD19" s="1">
        <v>2</v>
      </c>
      <c r="BE19" s="1" t="s">
        <v>249</v>
      </c>
      <c r="BG19" s="1">
        <v>14</v>
      </c>
      <c r="BH19" s="1" t="s">
        <v>256</v>
      </c>
      <c r="BJ19" s="1">
        <v>292</v>
      </c>
      <c r="BK19" s="1" t="s">
        <v>248</v>
      </c>
      <c r="BM19">
        <v>23</v>
      </c>
      <c r="BN19" s="1" t="s">
        <v>256</v>
      </c>
      <c r="BR19" s="1">
        <v>7</v>
      </c>
      <c r="BS19" s="1" t="s">
        <v>256</v>
      </c>
      <c r="BV19" s="6">
        <v>0.92</v>
      </c>
      <c r="BW19" s="1">
        <v>2</v>
      </c>
    </row>
    <row r="20" spans="1:75" ht="132" customHeight="1" x14ac:dyDescent="0.35">
      <c r="A20" s="3">
        <v>2.4</v>
      </c>
      <c r="B20" s="8" t="s">
        <v>349</v>
      </c>
      <c r="C20" s="53"/>
      <c r="D20" s="102"/>
      <c r="E20" s="119" t="e">
        <f>VLOOKUP(C20,$N$11:$O$42,2,FALSE)</f>
        <v>#N/A</v>
      </c>
      <c r="F20" s="208"/>
      <c r="N20" s="1" t="s">
        <v>81</v>
      </c>
      <c r="O20" s="1">
        <v>-1</v>
      </c>
      <c r="Q20" s="21">
        <v>27</v>
      </c>
      <c r="R20" s="1" t="s">
        <v>248</v>
      </c>
      <c r="T20" s="6">
        <v>0.91</v>
      </c>
      <c r="U20" s="1">
        <v>1</v>
      </c>
      <c r="W20" s="6">
        <v>0.91</v>
      </c>
      <c r="X20" s="1">
        <v>1</v>
      </c>
      <c r="Z20" s="1">
        <v>9</v>
      </c>
      <c r="AA20" s="1">
        <v>0</v>
      </c>
      <c r="AC20" s="6">
        <v>0.91</v>
      </c>
      <c r="AD20" s="1">
        <v>0</v>
      </c>
      <c r="AF20" s="6">
        <v>0.91</v>
      </c>
      <c r="AG20" s="1">
        <v>0</v>
      </c>
      <c r="AI20" s="6">
        <v>0.91</v>
      </c>
      <c r="AJ20" s="1">
        <v>0</v>
      </c>
      <c r="AL20" s="1">
        <v>23</v>
      </c>
      <c r="AM20" s="1" t="s">
        <v>256</v>
      </c>
      <c r="AO20" s="1">
        <v>35</v>
      </c>
      <c r="AP20" s="1" t="s">
        <v>248</v>
      </c>
      <c r="AR20" s="1">
        <v>45</v>
      </c>
      <c r="AS20" s="1" t="s">
        <v>248</v>
      </c>
      <c r="AU20" s="6">
        <v>0.91</v>
      </c>
      <c r="AV20" s="1">
        <v>0</v>
      </c>
      <c r="AX20" s="1">
        <v>61</v>
      </c>
      <c r="AY20" s="1" t="s">
        <v>248</v>
      </c>
      <c r="BA20" s="1">
        <v>13</v>
      </c>
      <c r="BB20" s="1" t="s">
        <v>256</v>
      </c>
      <c r="BD20" s="1">
        <v>1</v>
      </c>
      <c r="BE20" s="1" t="s">
        <v>249</v>
      </c>
      <c r="BG20" s="1">
        <v>13</v>
      </c>
      <c r="BH20" s="1" t="s">
        <v>256</v>
      </c>
      <c r="BJ20" s="1">
        <v>291</v>
      </c>
      <c r="BK20" s="1" t="s">
        <v>248</v>
      </c>
      <c r="BM20">
        <v>22</v>
      </c>
      <c r="BN20" s="1" t="s">
        <v>256</v>
      </c>
      <c r="BR20" s="1">
        <v>6</v>
      </c>
      <c r="BS20" s="1" t="s">
        <v>256</v>
      </c>
      <c r="BV20" s="6">
        <v>0.91</v>
      </c>
      <c r="BW20" s="1">
        <v>2</v>
      </c>
    </row>
    <row r="21" spans="1:75" ht="126.75" customHeight="1" x14ac:dyDescent="0.35">
      <c r="A21" s="39">
        <v>2.5</v>
      </c>
      <c r="B21" s="65" t="s">
        <v>47</v>
      </c>
      <c r="C21" s="54"/>
      <c r="D21" s="158"/>
      <c r="E21" s="120" t="e">
        <f>VLOOKUP(C21,$N$11:$O$42,2,FALSE)</f>
        <v>#N/A</v>
      </c>
      <c r="F21" s="208"/>
      <c r="N21" s="1" t="s">
        <v>88</v>
      </c>
      <c r="O21" s="1">
        <v>2</v>
      </c>
      <c r="Q21" s="21">
        <v>26</v>
      </c>
      <c r="R21" s="1" t="s">
        <v>248</v>
      </c>
      <c r="T21" s="6">
        <v>0.9</v>
      </c>
      <c r="U21" s="1">
        <v>1</v>
      </c>
      <c r="W21" s="6">
        <v>0.9</v>
      </c>
      <c r="X21" s="1">
        <v>1</v>
      </c>
      <c r="Z21" s="1">
        <v>10</v>
      </c>
      <c r="AA21" s="1">
        <v>0</v>
      </c>
      <c r="AC21" s="6">
        <v>0.9</v>
      </c>
      <c r="AD21" s="1">
        <v>0</v>
      </c>
      <c r="AF21" s="6">
        <v>0.9</v>
      </c>
      <c r="AG21" s="1">
        <v>0</v>
      </c>
      <c r="AI21" s="6">
        <v>0.9</v>
      </c>
      <c r="AJ21" s="1">
        <v>0</v>
      </c>
      <c r="AL21" s="1">
        <v>22</v>
      </c>
      <c r="AM21" s="1" t="s">
        <v>256</v>
      </c>
      <c r="AO21" s="1">
        <v>34</v>
      </c>
      <c r="AP21" s="1" t="s">
        <v>248</v>
      </c>
      <c r="AR21" s="1">
        <v>44</v>
      </c>
      <c r="AS21" s="1" t="s">
        <v>248</v>
      </c>
      <c r="AU21" s="6">
        <v>0.9</v>
      </c>
      <c r="AV21" s="1">
        <v>0</v>
      </c>
      <c r="AX21" s="1">
        <v>60</v>
      </c>
      <c r="AY21" s="1" t="s">
        <v>248</v>
      </c>
      <c r="BA21" s="1">
        <v>12</v>
      </c>
      <c r="BB21" s="1" t="s">
        <v>256</v>
      </c>
      <c r="BD21" s="1">
        <v>0</v>
      </c>
      <c r="BE21" s="1" t="s">
        <v>249</v>
      </c>
      <c r="BG21" s="1">
        <v>12</v>
      </c>
      <c r="BH21" s="1" t="s">
        <v>256</v>
      </c>
      <c r="BJ21" s="1">
        <v>290</v>
      </c>
      <c r="BK21" s="1" t="s">
        <v>248</v>
      </c>
      <c r="BM21">
        <v>21</v>
      </c>
      <c r="BN21" s="1" t="s">
        <v>256</v>
      </c>
      <c r="BR21" s="1">
        <v>5</v>
      </c>
      <c r="BS21" s="1" t="s">
        <v>249</v>
      </c>
      <c r="BV21" s="6">
        <v>0.9</v>
      </c>
      <c r="BW21" s="1">
        <v>2</v>
      </c>
    </row>
    <row r="22" spans="1:75" ht="69.75" customHeight="1" x14ac:dyDescent="0.35">
      <c r="A22" s="12">
        <v>2.6</v>
      </c>
      <c r="B22" s="8" t="s">
        <v>293</v>
      </c>
      <c r="C22" s="54"/>
      <c r="D22" s="101"/>
      <c r="E22" s="119" t="e">
        <f>VLOOKUP(C22,$N$11:$O$45,2,FALSE)</f>
        <v>#N/A</v>
      </c>
      <c r="F22" s="208"/>
      <c r="N22" s="1" t="s">
        <v>89</v>
      </c>
      <c r="O22" s="1">
        <v>1</v>
      </c>
      <c r="Q22" s="21">
        <v>25</v>
      </c>
      <c r="R22" s="1" t="s">
        <v>248</v>
      </c>
      <c r="T22" s="6">
        <v>0.89</v>
      </c>
      <c r="U22" s="1">
        <v>1</v>
      </c>
      <c r="W22" s="6">
        <v>0.89</v>
      </c>
      <c r="X22" s="1">
        <v>1</v>
      </c>
      <c r="Z22" s="1">
        <v>11</v>
      </c>
      <c r="AA22" s="1">
        <v>0</v>
      </c>
      <c r="AC22" s="6">
        <v>0.89</v>
      </c>
      <c r="AD22" s="1">
        <v>0</v>
      </c>
      <c r="AF22" s="6">
        <v>0.89</v>
      </c>
      <c r="AG22" s="1">
        <v>0</v>
      </c>
      <c r="AI22" s="6">
        <v>0.89</v>
      </c>
      <c r="AJ22" s="1">
        <v>0</v>
      </c>
      <c r="AL22" s="1">
        <v>21</v>
      </c>
      <c r="AM22" s="1" t="s">
        <v>256</v>
      </c>
      <c r="AO22" s="1">
        <v>33</v>
      </c>
      <c r="AP22" s="1" t="s">
        <v>248</v>
      </c>
      <c r="AR22" s="1">
        <v>43</v>
      </c>
      <c r="AS22" s="1" t="s">
        <v>248</v>
      </c>
      <c r="AU22" s="6">
        <v>0.89</v>
      </c>
      <c r="AV22" s="1">
        <v>0</v>
      </c>
      <c r="AX22" s="1">
        <v>59</v>
      </c>
      <c r="AY22" s="1" t="s">
        <v>248</v>
      </c>
      <c r="BA22" s="1">
        <v>11</v>
      </c>
      <c r="BB22" s="1" t="s">
        <v>256</v>
      </c>
      <c r="BG22" s="1">
        <v>11</v>
      </c>
      <c r="BH22" s="1" t="s">
        <v>256</v>
      </c>
      <c r="BJ22" s="1">
        <v>289</v>
      </c>
      <c r="BK22" s="1" t="s">
        <v>248</v>
      </c>
      <c r="BM22">
        <v>20</v>
      </c>
      <c r="BN22" s="1" t="s">
        <v>256</v>
      </c>
      <c r="BR22" s="1">
        <v>4</v>
      </c>
      <c r="BS22" s="1" t="s">
        <v>249</v>
      </c>
      <c r="BV22" s="6">
        <v>0.89</v>
      </c>
      <c r="BW22" s="1">
        <v>2</v>
      </c>
    </row>
    <row r="23" spans="1:75" ht="54.75" customHeight="1" x14ac:dyDescent="0.35">
      <c r="A23" s="12">
        <v>2.7</v>
      </c>
      <c r="B23" s="8" t="s">
        <v>294</v>
      </c>
      <c r="C23" s="54"/>
      <c r="D23" s="101"/>
      <c r="E23" s="119" t="e">
        <f>VLOOKUP(C23,$N$11:$O$45,2,FALSE)</f>
        <v>#N/A</v>
      </c>
      <c r="F23" s="208"/>
      <c r="N23" s="1" t="s">
        <v>90</v>
      </c>
      <c r="O23" s="1">
        <v>-1</v>
      </c>
      <c r="Q23" s="21">
        <v>24</v>
      </c>
      <c r="R23" s="1" t="s">
        <v>256</v>
      </c>
      <c r="T23" s="6">
        <v>0.88</v>
      </c>
      <c r="U23" s="1">
        <v>1</v>
      </c>
      <c r="W23" s="6">
        <v>0.88</v>
      </c>
      <c r="X23" s="1">
        <v>1</v>
      </c>
      <c r="Z23" s="1">
        <v>12</v>
      </c>
      <c r="AA23" s="1">
        <v>0</v>
      </c>
      <c r="AC23" s="6">
        <v>0.88</v>
      </c>
      <c r="AD23" s="1">
        <v>0</v>
      </c>
      <c r="AF23" s="6">
        <v>0.88</v>
      </c>
      <c r="AG23" s="1">
        <v>0</v>
      </c>
      <c r="AI23" s="6">
        <v>0.88</v>
      </c>
      <c r="AJ23" s="1">
        <v>0</v>
      </c>
      <c r="AL23" s="1">
        <v>20</v>
      </c>
      <c r="AM23" s="1" t="s">
        <v>256</v>
      </c>
      <c r="AO23" s="1">
        <v>32</v>
      </c>
      <c r="AP23" s="1" t="s">
        <v>256</v>
      </c>
      <c r="AR23" s="1">
        <v>42</v>
      </c>
      <c r="AS23" s="1" t="s">
        <v>248</v>
      </c>
      <c r="AU23" s="6">
        <v>0.88</v>
      </c>
      <c r="AV23" s="1">
        <v>0</v>
      </c>
      <c r="AX23" s="1">
        <v>58</v>
      </c>
      <c r="AY23" s="1" t="s">
        <v>248</v>
      </c>
      <c r="BA23" s="1">
        <v>10</v>
      </c>
      <c r="BB23" s="1" t="s">
        <v>249</v>
      </c>
      <c r="BG23" s="1">
        <v>10</v>
      </c>
      <c r="BH23" s="1" t="s">
        <v>249</v>
      </c>
      <c r="BJ23" s="1">
        <v>287</v>
      </c>
      <c r="BK23" s="1" t="s">
        <v>248</v>
      </c>
      <c r="BM23">
        <v>19</v>
      </c>
      <c r="BN23" s="1" t="s">
        <v>256</v>
      </c>
      <c r="BR23" s="1">
        <v>3</v>
      </c>
      <c r="BS23" s="1" t="s">
        <v>249</v>
      </c>
      <c r="BV23" s="6">
        <v>0.88</v>
      </c>
      <c r="BW23" s="1">
        <v>2</v>
      </c>
    </row>
    <row r="24" spans="1:75" x14ac:dyDescent="0.35">
      <c r="A24" s="217" t="s">
        <v>11</v>
      </c>
      <c r="B24" s="218"/>
      <c r="C24" s="218"/>
      <c r="D24" s="218"/>
      <c r="E24" s="218"/>
      <c r="F24" s="208"/>
      <c r="N24" s="1" t="s">
        <v>93</v>
      </c>
      <c r="O24" s="1">
        <v>2</v>
      </c>
      <c r="Q24" s="21">
        <v>23</v>
      </c>
      <c r="R24" s="1" t="s">
        <v>256</v>
      </c>
      <c r="T24" s="6">
        <v>0.87</v>
      </c>
      <c r="U24" s="1">
        <v>1</v>
      </c>
      <c r="W24" s="6">
        <v>0.87</v>
      </c>
      <c r="X24" s="1">
        <v>1</v>
      </c>
      <c r="Z24" s="1">
        <v>13</v>
      </c>
      <c r="AA24" s="1">
        <v>0</v>
      </c>
      <c r="AC24" s="6">
        <v>0.87</v>
      </c>
      <c r="AD24" s="1">
        <v>0</v>
      </c>
      <c r="AF24" s="6">
        <v>0.87</v>
      </c>
      <c r="AG24" s="1">
        <v>0</v>
      </c>
      <c r="AI24" s="6">
        <v>0.87</v>
      </c>
      <c r="AJ24" s="1">
        <v>0</v>
      </c>
      <c r="AL24" s="1">
        <v>19</v>
      </c>
      <c r="AM24" s="1" t="s">
        <v>256</v>
      </c>
      <c r="AO24" s="1">
        <v>31</v>
      </c>
      <c r="AP24" s="1" t="s">
        <v>256</v>
      </c>
      <c r="AR24" s="1">
        <v>41</v>
      </c>
      <c r="AS24" s="1" t="s">
        <v>248</v>
      </c>
      <c r="AU24" s="6">
        <v>0.87</v>
      </c>
      <c r="AV24" s="1">
        <v>0</v>
      </c>
      <c r="AX24" s="1">
        <v>57</v>
      </c>
      <c r="AY24" s="1" t="s">
        <v>248</v>
      </c>
      <c r="BA24" s="1">
        <v>9</v>
      </c>
      <c r="BB24" s="1" t="s">
        <v>249</v>
      </c>
      <c r="BG24" s="1">
        <v>9</v>
      </c>
      <c r="BH24" s="1" t="s">
        <v>249</v>
      </c>
      <c r="BJ24" s="1">
        <v>286</v>
      </c>
      <c r="BK24" s="1" t="s">
        <v>248</v>
      </c>
      <c r="BM24">
        <v>18</v>
      </c>
      <c r="BN24" s="1" t="s">
        <v>256</v>
      </c>
      <c r="BR24" s="1">
        <v>2</v>
      </c>
      <c r="BS24" s="1" t="s">
        <v>249</v>
      </c>
      <c r="BV24" s="6">
        <v>0.87</v>
      </c>
      <c r="BW24" s="1">
        <v>2</v>
      </c>
    </row>
    <row r="25" spans="1:75" ht="42" customHeight="1" x14ac:dyDescent="0.35">
      <c r="A25" s="3">
        <v>2.8</v>
      </c>
      <c r="B25" s="8" t="s">
        <v>12</v>
      </c>
      <c r="C25" s="53"/>
      <c r="D25" s="102"/>
      <c r="E25" s="119" t="e">
        <f>VLOOKUP(C25,$N$11:$O$42,2,FALSE)</f>
        <v>#N/A</v>
      </c>
      <c r="F25" s="208"/>
      <c r="N25" s="1" t="s">
        <v>139</v>
      </c>
      <c r="O25" s="1">
        <v>1</v>
      </c>
      <c r="Q25" s="21">
        <v>22</v>
      </c>
      <c r="R25" s="1" t="s">
        <v>256</v>
      </c>
      <c r="T25" s="6">
        <v>0.86</v>
      </c>
      <c r="U25" s="1">
        <v>1</v>
      </c>
      <c r="W25" s="6">
        <v>0.86</v>
      </c>
      <c r="X25" s="1">
        <v>1</v>
      </c>
      <c r="Z25" s="1">
        <v>14</v>
      </c>
      <c r="AA25" s="1">
        <v>0</v>
      </c>
      <c r="AC25" s="6">
        <v>0.86</v>
      </c>
      <c r="AD25" s="1">
        <v>0</v>
      </c>
      <c r="AF25" s="6">
        <v>0.86</v>
      </c>
      <c r="AG25" s="1">
        <v>0</v>
      </c>
      <c r="AI25" s="6">
        <v>0.86</v>
      </c>
      <c r="AJ25" s="1">
        <v>0</v>
      </c>
      <c r="AL25" s="1">
        <v>18</v>
      </c>
      <c r="AM25" s="1" t="s">
        <v>256</v>
      </c>
      <c r="AO25" s="1">
        <v>30</v>
      </c>
      <c r="AP25" s="1" t="s">
        <v>256</v>
      </c>
      <c r="AR25" s="1">
        <v>40</v>
      </c>
      <c r="AS25" s="1" t="s">
        <v>256</v>
      </c>
      <c r="AU25" s="6">
        <v>0.86</v>
      </c>
      <c r="AV25" s="1">
        <v>0</v>
      </c>
      <c r="AX25" s="1">
        <v>56</v>
      </c>
      <c r="AY25" s="1" t="s">
        <v>248</v>
      </c>
      <c r="BA25" s="1">
        <v>8</v>
      </c>
      <c r="BB25" s="1" t="s">
        <v>249</v>
      </c>
      <c r="BG25" s="1">
        <v>8</v>
      </c>
      <c r="BH25" s="1" t="s">
        <v>249</v>
      </c>
      <c r="BJ25" s="1">
        <v>285</v>
      </c>
      <c r="BK25" s="1" t="s">
        <v>248</v>
      </c>
      <c r="BM25">
        <v>17</v>
      </c>
      <c r="BN25" s="1" t="s">
        <v>256</v>
      </c>
      <c r="BR25" s="1">
        <v>1</v>
      </c>
      <c r="BS25" s="1" t="s">
        <v>249</v>
      </c>
      <c r="BV25" s="6">
        <v>0.86</v>
      </c>
      <c r="BW25" s="1">
        <v>2</v>
      </c>
    </row>
    <row r="26" spans="1:75" x14ac:dyDescent="0.35">
      <c r="A26" s="3" t="s">
        <v>27</v>
      </c>
      <c r="B26" s="8" t="s">
        <v>70</v>
      </c>
      <c r="C26" s="55"/>
      <c r="D26" s="159"/>
      <c r="E26" s="124" t="s">
        <v>252</v>
      </c>
      <c r="F26" s="208"/>
      <c r="N26" s="1" t="s">
        <v>94</v>
      </c>
      <c r="O26" s="1">
        <v>0</v>
      </c>
      <c r="Q26" s="21">
        <v>21</v>
      </c>
      <c r="R26" s="1" t="s">
        <v>256</v>
      </c>
      <c r="T26" s="6">
        <v>0.85</v>
      </c>
      <c r="U26" s="1">
        <v>1</v>
      </c>
      <c r="W26" s="6">
        <v>0.85</v>
      </c>
      <c r="X26" s="1">
        <v>1</v>
      </c>
      <c r="Z26" s="1">
        <v>15</v>
      </c>
      <c r="AA26" s="1">
        <v>0</v>
      </c>
      <c r="AC26" s="6">
        <v>0.85</v>
      </c>
      <c r="AD26" s="1">
        <v>0</v>
      </c>
      <c r="AF26" s="6">
        <v>0.85</v>
      </c>
      <c r="AG26" s="1">
        <v>0</v>
      </c>
      <c r="AI26" s="6">
        <v>0.85</v>
      </c>
      <c r="AJ26" s="1">
        <v>0</v>
      </c>
      <c r="AL26" s="1">
        <v>17</v>
      </c>
      <c r="AM26" s="1" t="s">
        <v>256</v>
      </c>
      <c r="AO26" s="1">
        <v>29</v>
      </c>
      <c r="AP26" s="1" t="s">
        <v>256</v>
      </c>
      <c r="AR26" s="1">
        <v>39</v>
      </c>
      <c r="AS26" s="1" t="s">
        <v>256</v>
      </c>
      <c r="AU26" s="6">
        <v>0.85</v>
      </c>
      <c r="AV26" s="1">
        <v>0</v>
      </c>
      <c r="AX26" s="1">
        <v>55</v>
      </c>
      <c r="AY26" s="1" t="s">
        <v>248</v>
      </c>
      <c r="BA26" s="1">
        <v>7</v>
      </c>
      <c r="BB26" s="1" t="s">
        <v>249</v>
      </c>
      <c r="BG26" s="1">
        <v>7</v>
      </c>
      <c r="BH26" s="1" t="s">
        <v>249</v>
      </c>
      <c r="BJ26" s="1">
        <v>284</v>
      </c>
      <c r="BK26" s="1" t="s">
        <v>248</v>
      </c>
      <c r="BM26">
        <v>16</v>
      </c>
      <c r="BN26" s="1" t="s">
        <v>256</v>
      </c>
      <c r="BR26" s="1">
        <v>0</v>
      </c>
      <c r="BS26" s="1" t="s">
        <v>249</v>
      </c>
      <c r="BV26" s="6">
        <v>0.85</v>
      </c>
      <c r="BW26" s="1">
        <v>2</v>
      </c>
    </row>
    <row r="27" spans="1:75" ht="42" customHeight="1" x14ac:dyDescent="0.35">
      <c r="A27" s="3">
        <v>2.9</v>
      </c>
      <c r="B27" s="8" t="s">
        <v>13</v>
      </c>
      <c r="C27" s="53"/>
      <c r="D27" s="159"/>
      <c r="E27" s="119" t="e">
        <f>VLOOKUP(C27,$N$11:$O$42,2,FALSE)</f>
        <v>#N/A</v>
      </c>
      <c r="F27" s="208"/>
      <c r="N27" s="1" t="s">
        <v>95</v>
      </c>
      <c r="O27" s="1">
        <v>2</v>
      </c>
      <c r="Q27" s="21">
        <v>20</v>
      </c>
      <c r="R27" s="1" t="s">
        <v>256</v>
      </c>
      <c r="T27" s="6">
        <v>0.84</v>
      </c>
      <c r="U27" s="1">
        <v>1</v>
      </c>
      <c r="W27" s="6">
        <v>0.84</v>
      </c>
      <c r="X27" s="1">
        <v>1</v>
      </c>
      <c r="Z27" s="1">
        <v>16</v>
      </c>
      <c r="AA27" s="1">
        <v>0</v>
      </c>
      <c r="AC27" s="6">
        <v>0.84</v>
      </c>
      <c r="AD27" s="1">
        <v>0</v>
      </c>
      <c r="AF27" s="6">
        <v>0.84</v>
      </c>
      <c r="AG27" s="1">
        <v>0</v>
      </c>
      <c r="AI27" s="6">
        <v>0.84</v>
      </c>
      <c r="AJ27" s="1">
        <v>0</v>
      </c>
      <c r="AL27" s="1">
        <v>16</v>
      </c>
      <c r="AM27" s="1" t="s">
        <v>256</v>
      </c>
      <c r="AO27" s="1">
        <v>28</v>
      </c>
      <c r="AP27" s="1" t="s">
        <v>256</v>
      </c>
      <c r="AR27" s="1">
        <v>38</v>
      </c>
      <c r="AS27" s="1" t="s">
        <v>256</v>
      </c>
      <c r="AU27" s="6">
        <v>0.84</v>
      </c>
      <c r="AV27" s="1">
        <v>0</v>
      </c>
      <c r="AX27" s="1">
        <v>54</v>
      </c>
      <c r="AY27" s="1" t="s">
        <v>248</v>
      </c>
      <c r="BA27" s="1">
        <v>6</v>
      </c>
      <c r="BB27" s="1" t="s">
        <v>249</v>
      </c>
      <c r="BG27" s="1">
        <v>6</v>
      </c>
      <c r="BH27" s="1" t="s">
        <v>249</v>
      </c>
      <c r="BJ27" s="1">
        <v>283</v>
      </c>
      <c r="BK27" s="1" t="s">
        <v>248</v>
      </c>
      <c r="BM27">
        <v>15</v>
      </c>
      <c r="BN27" s="1" t="s">
        <v>249</v>
      </c>
      <c r="BR27" s="1">
        <v>-1</v>
      </c>
      <c r="BS27" s="1" t="s">
        <v>249</v>
      </c>
      <c r="BV27" s="6">
        <v>0.84</v>
      </c>
      <c r="BW27" s="1">
        <v>2</v>
      </c>
    </row>
    <row r="28" spans="1:75" x14ac:dyDescent="0.35">
      <c r="A28" s="3" t="s">
        <v>28</v>
      </c>
      <c r="B28" s="8" t="s">
        <v>71</v>
      </c>
      <c r="C28" s="55"/>
      <c r="D28" s="159"/>
      <c r="E28" s="124" t="s">
        <v>252</v>
      </c>
      <c r="F28" s="208"/>
      <c r="N28" s="1" t="s">
        <v>84</v>
      </c>
      <c r="O28" s="1">
        <v>2</v>
      </c>
      <c r="Q28" s="21">
        <v>19</v>
      </c>
      <c r="R28" s="1" t="s">
        <v>256</v>
      </c>
      <c r="T28" s="6">
        <v>0.83</v>
      </c>
      <c r="U28" s="1">
        <v>1</v>
      </c>
      <c r="W28" s="6">
        <v>0.83</v>
      </c>
      <c r="X28" s="1">
        <v>1</v>
      </c>
      <c r="Z28" s="1">
        <v>17</v>
      </c>
      <c r="AA28" s="1">
        <v>0</v>
      </c>
      <c r="AC28" s="6">
        <v>0.83</v>
      </c>
      <c r="AD28" s="1">
        <v>0</v>
      </c>
      <c r="AF28" s="6">
        <v>0.83</v>
      </c>
      <c r="AG28" s="1">
        <v>0</v>
      </c>
      <c r="AI28" s="6">
        <v>0.83</v>
      </c>
      <c r="AJ28" s="1">
        <v>0</v>
      </c>
      <c r="AL28" s="1">
        <v>15</v>
      </c>
      <c r="AM28" s="1" t="s">
        <v>249</v>
      </c>
      <c r="AO28" s="1">
        <v>27</v>
      </c>
      <c r="AP28" s="1" t="s">
        <v>256</v>
      </c>
      <c r="AR28" s="1">
        <v>37</v>
      </c>
      <c r="AS28" s="1" t="s">
        <v>256</v>
      </c>
      <c r="AU28" s="6">
        <v>0.83</v>
      </c>
      <c r="AV28" s="1">
        <v>0</v>
      </c>
      <c r="AX28" s="1">
        <v>53</v>
      </c>
      <c r="AY28" s="1" t="s">
        <v>248</v>
      </c>
      <c r="BA28" s="1">
        <v>5</v>
      </c>
      <c r="BB28" s="1" t="s">
        <v>249</v>
      </c>
      <c r="BG28" s="1">
        <v>5</v>
      </c>
      <c r="BH28" s="1" t="s">
        <v>249</v>
      </c>
      <c r="BJ28" s="1">
        <v>282</v>
      </c>
      <c r="BK28" s="1" t="s">
        <v>248</v>
      </c>
      <c r="BM28">
        <v>14</v>
      </c>
      <c r="BN28" s="1" t="s">
        <v>249</v>
      </c>
      <c r="BR28" s="1">
        <v>-2</v>
      </c>
      <c r="BS28" s="1" t="s">
        <v>249</v>
      </c>
      <c r="BV28" s="6">
        <v>0.83</v>
      </c>
      <c r="BW28" s="1">
        <v>2</v>
      </c>
    </row>
    <row r="29" spans="1:75" ht="40.5" customHeight="1" x14ac:dyDescent="0.35">
      <c r="A29" s="4">
        <v>2.1</v>
      </c>
      <c r="B29" s="8" t="s">
        <v>14</v>
      </c>
      <c r="C29" s="53"/>
      <c r="D29" s="159"/>
      <c r="E29" s="119" t="e">
        <f>VLOOKUP(C29,$N$11:$O$42,2,FALSE)</f>
        <v>#N/A</v>
      </c>
      <c r="F29" s="208"/>
      <c r="N29" s="1" t="s">
        <v>98</v>
      </c>
      <c r="O29" s="1">
        <v>2</v>
      </c>
      <c r="Q29" s="21">
        <v>18</v>
      </c>
      <c r="R29" s="1" t="s">
        <v>256</v>
      </c>
      <c r="T29" s="6">
        <v>0.82</v>
      </c>
      <c r="U29" s="1">
        <v>1</v>
      </c>
      <c r="W29" s="6">
        <v>0.82</v>
      </c>
      <c r="X29" s="1">
        <v>1</v>
      </c>
      <c r="Z29" s="1">
        <v>18</v>
      </c>
      <c r="AA29" s="1">
        <v>0</v>
      </c>
      <c r="AC29" s="6">
        <v>0.82</v>
      </c>
      <c r="AD29" s="1">
        <v>0</v>
      </c>
      <c r="AF29" s="6">
        <v>0.82</v>
      </c>
      <c r="AG29" s="1">
        <v>0</v>
      </c>
      <c r="AI29" s="6">
        <v>0.82</v>
      </c>
      <c r="AJ29" s="1">
        <v>0</v>
      </c>
      <c r="AL29" s="1">
        <v>14</v>
      </c>
      <c r="AM29" s="1" t="s">
        <v>249</v>
      </c>
      <c r="AO29" s="1">
        <v>26</v>
      </c>
      <c r="AP29" s="1" t="s">
        <v>256</v>
      </c>
      <c r="AR29" s="1">
        <v>36</v>
      </c>
      <c r="AS29" s="1" t="s">
        <v>256</v>
      </c>
      <c r="AU29" s="6">
        <v>0.82</v>
      </c>
      <c r="AV29" s="1">
        <v>0</v>
      </c>
      <c r="AX29" s="1">
        <v>52</v>
      </c>
      <c r="AY29" s="1" t="s">
        <v>256</v>
      </c>
      <c r="BA29" s="1">
        <v>4</v>
      </c>
      <c r="BB29" s="1" t="s">
        <v>249</v>
      </c>
      <c r="BG29" s="1">
        <v>4</v>
      </c>
      <c r="BH29" s="1" t="s">
        <v>249</v>
      </c>
      <c r="BJ29" s="1">
        <v>281</v>
      </c>
      <c r="BK29" s="1" t="s">
        <v>248</v>
      </c>
      <c r="BM29">
        <v>13</v>
      </c>
      <c r="BN29" s="1" t="s">
        <v>249</v>
      </c>
      <c r="BR29" s="1">
        <v>-3</v>
      </c>
      <c r="BS29" s="1" t="s">
        <v>249</v>
      </c>
      <c r="BV29" s="6">
        <v>0.82</v>
      </c>
      <c r="BW29" s="1">
        <v>2</v>
      </c>
    </row>
    <row r="30" spans="1:75" x14ac:dyDescent="0.35">
      <c r="A30" s="3" t="s">
        <v>29</v>
      </c>
      <c r="B30" s="8" t="s">
        <v>72</v>
      </c>
      <c r="C30" s="55"/>
      <c r="D30" s="159"/>
      <c r="E30" s="124" t="s">
        <v>252</v>
      </c>
      <c r="F30" s="208"/>
      <c r="N30" s="1" t="s">
        <v>99</v>
      </c>
      <c r="O30" s="1">
        <v>1</v>
      </c>
      <c r="Q30" s="21">
        <v>17</v>
      </c>
      <c r="R30" s="1" t="s">
        <v>249</v>
      </c>
      <c r="T30" s="6">
        <v>0.81</v>
      </c>
      <c r="U30" s="1">
        <v>1</v>
      </c>
      <c r="W30" s="6">
        <v>0.81</v>
      </c>
      <c r="X30" s="1">
        <v>1</v>
      </c>
      <c r="Z30" s="1">
        <v>19</v>
      </c>
      <c r="AA30" s="1">
        <v>0</v>
      </c>
      <c r="AC30" s="6">
        <v>0.81</v>
      </c>
      <c r="AD30" s="1">
        <v>0</v>
      </c>
      <c r="AF30" s="6">
        <v>0.81</v>
      </c>
      <c r="AG30" s="1">
        <v>0</v>
      </c>
      <c r="AI30" s="6">
        <v>0.81</v>
      </c>
      <c r="AJ30" s="1">
        <v>0</v>
      </c>
      <c r="AL30" s="1">
        <v>13</v>
      </c>
      <c r="AM30" s="1" t="s">
        <v>249</v>
      </c>
      <c r="AO30" s="1">
        <v>25</v>
      </c>
      <c r="AP30" s="1" t="s">
        <v>256</v>
      </c>
      <c r="AR30" s="1">
        <v>35</v>
      </c>
      <c r="AS30" s="1" t="s">
        <v>256</v>
      </c>
      <c r="AU30" s="6">
        <v>0.81</v>
      </c>
      <c r="AV30" s="1">
        <v>0</v>
      </c>
      <c r="AX30" s="1">
        <v>51</v>
      </c>
      <c r="AY30" s="1" t="s">
        <v>256</v>
      </c>
      <c r="BA30" s="1">
        <v>3</v>
      </c>
      <c r="BB30" s="1" t="s">
        <v>249</v>
      </c>
      <c r="BG30" s="1">
        <v>3</v>
      </c>
      <c r="BH30" s="1" t="s">
        <v>249</v>
      </c>
      <c r="BJ30" s="1">
        <v>280</v>
      </c>
      <c r="BK30" s="1" t="s">
        <v>248</v>
      </c>
      <c r="BM30">
        <v>12</v>
      </c>
      <c r="BN30" s="1" t="s">
        <v>249</v>
      </c>
      <c r="BV30" s="6">
        <v>0.81</v>
      </c>
      <c r="BW30" s="1">
        <v>2</v>
      </c>
    </row>
    <row r="31" spans="1:75" ht="47.25" customHeight="1" x14ac:dyDescent="0.35">
      <c r="A31" s="4">
        <v>2.11</v>
      </c>
      <c r="B31" s="8" t="s">
        <v>15</v>
      </c>
      <c r="C31" s="53"/>
      <c r="D31" s="159"/>
      <c r="E31" s="119" t="e">
        <f>VLOOKUP(C31,$N$11:$O$42,2,FALSE)</f>
        <v>#N/A</v>
      </c>
      <c r="F31" s="208"/>
      <c r="N31" s="1" t="s">
        <v>100</v>
      </c>
      <c r="O31" s="1">
        <v>0</v>
      </c>
      <c r="Q31" s="21">
        <v>16</v>
      </c>
      <c r="R31" s="1" t="s">
        <v>249</v>
      </c>
      <c r="T31" s="6">
        <v>0.8</v>
      </c>
      <c r="U31" s="1">
        <v>1</v>
      </c>
      <c r="W31" s="6">
        <v>0.8</v>
      </c>
      <c r="X31" s="1">
        <v>1</v>
      </c>
      <c r="Z31" s="1">
        <v>20</v>
      </c>
      <c r="AA31" s="1">
        <v>0</v>
      </c>
      <c r="AC31" s="6">
        <v>0.8</v>
      </c>
      <c r="AD31" s="1">
        <v>0</v>
      </c>
      <c r="AF31" s="6">
        <v>0.8</v>
      </c>
      <c r="AG31" s="1">
        <v>0</v>
      </c>
      <c r="AI31" s="6">
        <v>0.8</v>
      </c>
      <c r="AJ31" s="1">
        <v>0</v>
      </c>
      <c r="AL31" s="1">
        <v>12</v>
      </c>
      <c r="AM31" s="1" t="s">
        <v>249</v>
      </c>
      <c r="AO31" s="1">
        <v>24</v>
      </c>
      <c r="AP31" s="1" t="s">
        <v>256</v>
      </c>
      <c r="AR31" s="1">
        <v>34</v>
      </c>
      <c r="AS31" s="1" t="s">
        <v>256</v>
      </c>
      <c r="AU31" s="6">
        <v>0.8</v>
      </c>
      <c r="AV31" s="1">
        <v>0</v>
      </c>
      <c r="AX31" s="1">
        <v>50</v>
      </c>
      <c r="AY31" s="1" t="s">
        <v>256</v>
      </c>
      <c r="BA31" s="1">
        <v>2</v>
      </c>
      <c r="BB31" s="1" t="s">
        <v>249</v>
      </c>
      <c r="BG31" s="1">
        <v>2</v>
      </c>
      <c r="BH31" s="1" t="s">
        <v>249</v>
      </c>
      <c r="BJ31" s="1">
        <v>279</v>
      </c>
      <c r="BK31" s="1" t="s">
        <v>248</v>
      </c>
      <c r="BM31">
        <v>11</v>
      </c>
      <c r="BN31" s="1" t="s">
        <v>249</v>
      </c>
      <c r="BV31" s="6">
        <v>0.8</v>
      </c>
      <c r="BW31" s="1">
        <v>2</v>
      </c>
    </row>
    <row r="32" spans="1:75" x14ac:dyDescent="0.35">
      <c r="A32" s="3" t="s">
        <v>30</v>
      </c>
      <c r="B32" s="8" t="s">
        <v>73</v>
      </c>
      <c r="C32" s="55"/>
      <c r="D32" s="159"/>
      <c r="E32" s="124" t="s">
        <v>252</v>
      </c>
      <c r="F32" s="208"/>
      <c r="N32" s="1" t="s">
        <v>57</v>
      </c>
      <c r="O32" s="1">
        <v>2</v>
      </c>
      <c r="Q32" s="21">
        <v>15</v>
      </c>
      <c r="R32" s="1" t="s">
        <v>249</v>
      </c>
      <c r="T32" s="6">
        <v>0.79</v>
      </c>
      <c r="U32" s="1">
        <v>1</v>
      </c>
      <c r="W32" s="6">
        <v>0.79</v>
      </c>
      <c r="X32" s="1">
        <v>1</v>
      </c>
      <c r="Z32" s="1">
        <v>21</v>
      </c>
      <c r="AA32" s="1">
        <v>0</v>
      </c>
      <c r="AC32" s="6">
        <v>0.79</v>
      </c>
      <c r="AD32" s="1">
        <v>0</v>
      </c>
      <c r="AF32" s="6">
        <v>0.79</v>
      </c>
      <c r="AG32" s="1">
        <v>0</v>
      </c>
      <c r="AI32" s="6">
        <v>0.79</v>
      </c>
      <c r="AJ32" s="1">
        <v>0</v>
      </c>
      <c r="AL32" s="1">
        <v>11</v>
      </c>
      <c r="AM32" s="1" t="s">
        <v>249</v>
      </c>
      <c r="AO32" s="1">
        <v>23</v>
      </c>
      <c r="AP32" s="1" t="s">
        <v>256</v>
      </c>
      <c r="AR32" s="1">
        <v>33</v>
      </c>
      <c r="AS32" s="1" t="s">
        <v>256</v>
      </c>
      <c r="AU32" s="6">
        <v>0.79</v>
      </c>
      <c r="AV32" s="1">
        <v>0</v>
      </c>
      <c r="AX32" s="1">
        <v>49</v>
      </c>
      <c r="AY32" s="1" t="s">
        <v>256</v>
      </c>
      <c r="BA32" s="1">
        <v>1</v>
      </c>
      <c r="BB32" s="1" t="s">
        <v>249</v>
      </c>
      <c r="BG32" s="1">
        <v>1</v>
      </c>
      <c r="BH32" s="1" t="s">
        <v>249</v>
      </c>
      <c r="BJ32" s="1">
        <v>278</v>
      </c>
      <c r="BK32" s="1" t="s">
        <v>248</v>
      </c>
      <c r="BM32">
        <v>10</v>
      </c>
      <c r="BN32" s="1" t="s">
        <v>249</v>
      </c>
      <c r="BV32" s="6">
        <v>0.79</v>
      </c>
      <c r="BW32" s="1">
        <v>2</v>
      </c>
    </row>
    <row r="33" spans="1:75" ht="51.75" customHeight="1" x14ac:dyDescent="0.35">
      <c r="A33" s="4">
        <v>2.12</v>
      </c>
      <c r="B33" s="8" t="s">
        <v>16</v>
      </c>
      <c r="C33" s="53"/>
      <c r="D33" s="159"/>
      <c r="E33" s="119" t="e">
        <f>VLOOKUP(C33,$N$11:$O$42,2,FALSE)</f>
        <v>#N/A</v>
      </c>
      <c r="F33" s="208"/>
      <c r="N33" s="1" t="s">
        <v>58</v>
      </c>
      <c r="O33" s="1">
        <v>0</v>
      </c>
      <c r="Q33" s="21">
        <v>14</v>
      </c>
      <c r="R33" s="1" t="s">
        <v>249</v>
      </c>
      <c r="T33" s="6">
        <v>0.78</v>
      </c>
      <c r="U33" s="1">
        <v>1</v>
      </c>
      <c r="W33" s="6">
        <v>0.78</v>
      </c>
      <c r="X33" s="1">
        <v>1</v>
      </c>
      <c r="Z33" s="1">
        <v>22</v>
      </c>
      <c r="AA33" s="1">
        <v>0</v>
      </c>
      <c r="AC33" s="6">
        <v>0.78</v>
      </c>
      <c r="AD33" s="1">
        <v>0</v>
      </c>
      <c r="AF33" s="6">
        <v>0.78</v>
      </c>
      <c r="AG33" s="1">
        <v>0</v>
      </c>
      <c r="AI33" s="6">
        <v>0.78</v>
      </c>
      <c r="AJ33" s="1">
        <v>0</v>
      </c>
      <c r="AL33" s="1">
        <v>10</v>
      </c>
      <c r="AM33" s="1" t="s">
        <v>249</v>
      </c>
      <c r="AO33" s="1">
        <v>22</v>
      </c>
      <c r="AP33" s="1" t="s">
        <v>256</v>
      </c>
      <c r="AR33" s="1">
        <v>32</v>
      </c>
      <c r="AS33" s="1" t="s">
        <v>256</v>
      </c>
      <c r="AU33" s="6">
        <v>0.78</v>
      </c>
      <c r="AV33" s="1">
        <v>0</v>
      </c>
      <c r="AX33" s="1">
        <v>48</v>
      </c>
      <c r="AY33" s="1" t="s">
        <v>256</v>
      </c>
      <c r="BA33" s="1">
        <v>0</v>
      </c>
      <c r="BB33" s="1" t="s">
        <v>249</v>
      </c>
      <c r="BJ33" s="1">
        <v>277</v>
      </c>
      <c r="BK33" s="1" t="s">
        <v>248</v>
      </c>
      <c r="BM33">
        <v>9</v>
      </c>
      <c r="BN33" s="1" t="s">
        <v>249</v>
      </c>
      <c r="BV33" s="6">
        <v>0.78</v>
      </c>
      <c r="BW33" s="1">
        <v>2</v>
      </c>
    </row>
    <row r="34" spans="1:75" x14ac:dyDescent="0.35">
      <c r="A34" s="3" t="s">
        <v>31</v>
      </c>
      <c r="B34" s="8" t="s">
        <v>74</v>
      </c>
      <c r="C34" s="55"/>
      <c r="D34" s="159"/>
      <c r="E34" s="124" t="s">
        <v>252</v>
      </c>
      <c r="F34" s="208"/>
      <c r="N34" s="1" t="s">
        <v>101</v>
      </c>
      <c r="O34" s="1">
        <v>1</v>
      </c>
      <c r="Q34" s="21">
        <v>13</v>
      </c>
      <c r="R34" s="1" t="s">
        <v>249</v>
      </c>
      <c r="T34" s="6">
        <v>0.77</v>
      </c>
      <c r="U34" s="1">
        <v>1</v>
      </c>
      <c r="W34" s="6">
        <v>0.77</v>
      </c>
      <c r="X34" s="1">
        <v>1</v>
      </c>
      <c r="Z34" s="1">
        <v>23</v>
      </c>
      <c r="AA34" s="1">
        <v>0</v>
      </c>
      <c r="AC34" s="6">
        <v>0.77</v>
      </c>
      <c r="AD34" s="1">
        <v>0</v>
      </c>
      <c r="AF34" s="6">
        <v>0.77</v>
      </c>
      <c r="AG34" s="1">
        <v>0</v>
      </c>
      <c r="AI34" s="6">
        <v>0.77</v>
      </c>
      <c r="AJ34" s="1">
        <v>0</v>
      </c>
      <c r="AL34" s="1">
        <v>9</v>
      </c>
      <c r="AM34" s="1" t="s">
        <v>249</v>
      </c>
      <c r="AO34" s="1">
        <v>21</v>
      </c>
      <c r="AP34" s="1" t="s">
        <v>249</v>
      </c>
      <c r="AR34" s="1">
        <v>31</v>
      </c>
      <c r="AS34" s="1" t="s">
        <v>256</v>
      </c>
      <c r="AU34" s="6">
        <v>0.77</v>
      </c>
      <c r="AV34" s="1">
        <v>0</v>
      </c>
      <c r="AX34" s="1">
        <v>47</v>
      </c>
      <c r="AY34" s="1" t="s">
        <v>256</v>
      </c>
      <c r="BA34" s="1">
        <v>1</v>
      </c>
      <c r="BB34" s="1" t="s">
        <v>249</v>
      </c>
      <c r="BJ34" s="1">
        <v>276</v>
      </c>
      <c r="BK34" s="1" t="s">
        <v>248</v>
      </c>
      <c r="BM34">
        <v>8</v>
      </c>
      <c r="BN34" s="1" t="s">
        <v>249</v>
      </c>
      <c r="BV34" s="6">
        <v>0.77</v>
      </c>
      <c r="BW34" s="1">
        <v>2</v>
      </c>
    </row>
    <row r="35" spans="1:75" ht="45" customHeight="1" x14ac:dyDescent="0.35">
      <c r="A35" s="4">
        <v>2.13</v>
      </c>
      <c r="B35" s="8" t="s">
        <v>383</v>
      </c>
      <c r="C35" s="53"/>
      <c r="D35" s="102"/>
      <c r="E35" s="119" t="e">
        <f>VLOOKUP(C35,$N$11:$O$42,2,FALSE)</f>
        <v>#N/A</v>
      </c>
      <c r="F35" s="208"/>
      <c r="N35" s="1" t="s">
        <v>105</v>
      </c>
      <c r="O35" s="1">
        <v>2</v>
      </c>
      <c r="Q35" s="21">
        <v>12</v>
      </c>
      <c r="R35" s="1" t="s">
        <v>249</v>
      </c>
      <c r="T35" s="6">
        <v>0.76</v>
      </c>
      <c r="U35" s="1">
        <v>1</v>
      </c>
      <c r="W35" s="6">
        <v>0.76</v>
      </c>
      <c r="X35" s="1">
        <v>1</v>
      </c>
      <c r="Z35" s="1">
        <v>24</v>
      </c>
      <c r="AA35" s="1">
        <v>0</v>
      </c>
      <c r="AC35" s="6">
        <v>0.76</v>
      </c>
      <c r="AD35" s="1">
        <v>0</v>
      </c>
      <c r="AF35" s="6">
        <v>0.76</v>
      </c>
      <c r="AG35" s="1">
        <v>0</v>
      </c>
      <c r="AI35" s="6">
        <v>0.76</v>
      </c>
      <c r="AJ35" s="1">
        <v>0</v>
      </c>
      <c r="AL35" s="1">
        <v>8</v>
      </c>
      <c r="AM35" s="1" t="s">
        <v>249</v>
      </c>
      <c r="AO35" s="1">
        <v>20</v>
      </c>
      <c r="AP35" s="1" t="s">
        <v>249</v>
      </c>
      <c r="AR35" s="1">
        <v>30</v>
      </c>
      <c r="AS35" s="1" t="s">
        <v>256</v>
      </c>
      <c r="AU35" s="6">
        <v>0.76</v>
      </c>
      <c r="AV35" s="1">
        <v>0</v>
      </c>
      <c r="AX35" s="1">
        <v>46</v>
      </c>
      <c r="AY35" s="1" t="s">
        <v>256</v>
      </c>
      <c r="BA35" s="1">
        <v>0</v>
      </c>
      <c r="BB35" s="1" t="s">
        <v>249</v>
      </c>
      <c r="BJ35" s="1">
        <v>275</v>
      </c>
      <c r="BK35" s="1" t="s">
        <v>248</v>
      </c>
      <c r="BM35">
        <v>7</v>
      </c>
      <c r="BN35" s="1" t="s">
        <v>249</v>
      </c>
      <c r="BV35" s="6">
        <v>0.76</v>
      </c>
      <c r="BW35" s="1">
        <v>2</v>
      </c>
    </row>
    <row r="36" spans="1:75" x14ac:dyDescent="0.35">
      <c r="A36" s="4" t="s">
        <v>285</v>
      </c>
      <c r="B36" s="8" t="s">
        <v>369</v>
      </c>
      <c r="C36" s="55"/>
      <c r="D36" s="159"/>
      <c r="E36" s="124" t="s">
        <v>252</v>
      </c>
      <c r="F36" s="208"/>
      <c r="N36" s="1" t="s">
        <v>106</v>
      </c>
      <c r="O36" s="1">
        <v>1</v>
      </c>
      <c r="Q36" s="21">
        <v>11</v>
      </c>
      <c r="R36" s="1" t="s">
        <v>249</v>
      </c>
      <c r="T36" s="6">
        <v>0.75</v>
      </c>
      <c r="U36" s="1">
        <v>1</v>
      </c>
      <c r="W36" s="6">
        <v>0.75</v>
      </c>
      <c r="X36" s="1">
        <v>1</v>
      </c>
      <c r="Z36" s="1">
        <v>25</v>
      </c>
      <c r="AA36" s="1">
        <v>0</v>
      </c>
      <c r="AC36" s="6">
        <v>0.75</v>
      </c>
      <c r="AD36" s="1">
        <v>0</v>
      </c>
      <c r="AF36" s="6">
        <v>0.75</v>
      </c>
      <c r="AG36" s="1">
        <v>0</v>
      </c>
      <c r="AI36" s="6">
        <v>0.75</v>
      </c>
      <c r="AJ36" s="1">
        <v>0</v>
      </c>
      <c r="AL36" s="1">
        <v>7</v>
      </c>
      <c r="AM36" s="1" t="s">
        <v>249</v>
      </c>
      <c r="AO36" s="1">
        <v>19</v>
      </c>
      <c r="AP36" s="1" t="s">
        <v>249</v>
      </c>
      <c r="AR36" s="1">
        <v>29</v>
      </c>
      <c r="AS36" s="1" t="s">
        <v>256</v>
      </c>
      <c r="AU36" s="6">
        <v>0.75</v>
      </c>
      <c r="AV36" s="1">
        <v>0</v>
      </c>
      <c r="AX36" s="1">
        <v>45</v>
      </c>
      <c r="AY36" s="1" t="s">
        <v>256</v>
      </c>
      <c r="BA36" s="1">
        <v>-1</v>
      </c>
      <c r="BB36" s="1" t="s">
        <v>249</v>
      </c>
      <c r="BJ36" s="1">
        <v>274</v>
      </c>
      <c r="BK36" s="1" t="s">
        <v>248</v>
      </c>
      <c r="BM36">
        <v>6</v>
      </c>
      <c r="BN36" s="1" t="s">
        <v>249</v>
      </c>
      <c r="BV36" s="6">
        <v>0.75</v>
      </c>
      <c r="BW36" s="1">
        <v>2</v>
      </c>
    </row>
    <row r="37" spans="1:75" ht="49.5" customHeight="1" x14ac:dyDescent="0.35">
      <c r="A37" s="4">
        <v>2.14</v>
      </c>
      <c r="B37" s="8" t="s">
        <v>17</v>
      </c>
      <c r="C37" s="53"/>
      <c r="D37" s="102"/>
      <c r="E37" s="119" t="e">
        <f>VLOOKUP(C37,$N$11:$O$42,2,FALSE)</f>
        <v>#N/A</v>
      </c>
      <c r="F37" s="208"/>
      <c r="N37" s="1" t="s">
        <v>261</v>
      </c>
      <c r="O37" s="1">
        <v>0</v>
      </c>
      <c r="Q37" s="21">
        <v>10</v>
      </c>
      <c r="R37" s="1" t="s">
        <v>249</v>
      </c>
      <c r="T37" s="6">
        <v>0.74</v>
      </c>
      <c r="U37" s="1">
        <v>0</v>
      </c>
      <c r="W37" s="6">
        <v>0.74</v>
      </c>
      <c r="X37" s="1">
        <v>0</v>
      </c>
      <c r="Z37" s="1">
        <v>26</v>
      </c>
      <c r="AA37" s="1">
        <v>0</v>
      </c>
      <c r="AC37" s="6">
        <v>0.74</v>
      </c>
      <c r="AD37" s="1">
        <v>0</v>
      </c>
      <c r="AF37" s="6">
        <v>0.74</v>
      </c>
      <c r="AG37" s="1">
        <v>0</v>
      </c>
      <c r="AI37" s="6">
        <v>0.74</v>
      </c>
      <c r="AJ37" s="1">
        <v>0</v>
      </c>
      <c r="AL37" s="1">
        <v>6</v>
      </c>
      <c r="AM37" s="1" t="s">
        <v>249</v>
      </c>
      <c r="AO37" s="1">
        <v>18</v>
      </c>
      <c r="AP37" s="1" t="s">
        <v>249</v>
      </c>
      <c r="AR37" s="1">
        <v>28</v>
      </c>
      <c r="AS37" s="1" t="s">
        <v>256</v>
      </c>
      <c r="AU37" s="6">
        <v>0.74</v>
      </c>
      <c r="AV37" s="1">
        <v>0</v>
      </c>
      <c r="AX37" s="1">
        <v>44</v>
      </c>
      <c r="AY37" s="1" t="s">
        <v>256</v>
      </c>
      <c r="BA37" s="1">
        <v>-2</v>
      </c>
      <c r="BB37" s="1" t="s">
        <v>249</v>
      </c>
      <c r="BJ37" s="1">
        <v>273</v>
      </c>
      <c r="BK37" s="1" t="s">
        <v>248</v>
      </c>
      <c r="BM37">
        <v>5</v>
      </c>
      <c r="BN37" s="1" t="s">
        <v>249</v>
      </c>
      <c r="BV37" s="6">
        <v>0.74</v>
      </c>
      <c r="BW37" s="1">
        <v>1</v>
      </c>
    </row>
    <row r="38" spans="1:75" x14ac:dyDescent="0.35">
      <c r="A38" s="4" t="s">
        <v>295</v>
      </c>
      <c r="B38" s="8" t="s">
        <v>75</v>
      </c>
      <c r="C38" s="55"/>
      <c r="D38" s="159"/>
      <c r="E38" s="119" t="s">
        <v>252</v>
      </c>
      <c r="F38" s="208"/>
      <c r="N38" s="1" t="s">
        <v>116</v>
      </c>
      <c r="O38" s="1">
        <v>2</v>
      </c>
      <c r="Q38" s="21">
        <v>9</v>
      </c>
      <c r="R38" s="1" t="s">
        <v>249</v>
      </c>
      <c r="T38" s="6">
        <v>0.73</v>
      </c>
      <c r="U38" s="1">
        <v>0</v>
      </c>
      <c r="W38" s="6">
        <v>0.73</v>
      </c>
      <c r="X38" s="1">
        <v>0</v>
      </c>
      <c r="Z38" s="1">
        <v>27</v>
      </c>
      <c r="AA38" s="1">
        <v>0</v>
      </c>
      <c r="AC38" s="6">
        <v>0.73</v>
      </c>
      <c r="AD38" s="1">
        <v>0</v>
      </c>
      <c r="AF38" s="6">
        <v>0.73</v>
      </c>
      <c r="AG38" s="1">
        <v>0</v>
      </c>
      <c r="AI38" s="6">
        <v>0.73</v>
      </c>
      <c r="AJ38" s="1">
        <v>0</v>
      </c>
      <c r="AL38" s="1">
        <v>5</v>
      </c>
      <c r="AM38" s="1" t="s">
        <v>249</v>
      </c>
      <c r="AO38" s="1">
        <v>17</v>
      </c>
      <c r="AP38" s="1" t="s">
        <v>249</v>
      </c>
      <c r="AR38" s="1">
        <v>27</v>
      </c>
      <c r="AS38" s="1" t="s">
        <v>256</v>
      </c>
      <c r="AU38" s="6">
        <v>0.73</v>
      </c>
      <c r="AV38" s="1">
        <v>0</v>
      </c>
      <c r="AX38" s="1">
        <v>43</v>
      </c>
      <c r="AY38" s="1" t="s">
        <v>256</v>
      </c>
      <c r="BA38" s="1">
        <v>-3</v>
      </c>
      <c r="BB38" s="1" t="s">
        <v>249</v>
      </c>
      <c r="BJ38" s="1">
        <v>272</v>
      </c>
      <c r="BK38" s="1" t="s">
        <v>248</v>
      </c>
      <c r="BM38">
        <v>4</v>
      </c>
      <c r="BN38" s="1" t="s">
        <v>249</v>
      </c>
      <c r="BV38" s="6">
        <v>0.73</v>
      </c>
      <c r="BW38" s="1">
        <v>1</v>
      </c>
    </row>
    <row r="39" spans="1:75" ht="54" customHeight="1" x14ac:dyDescent="0.35">
      <c r="A39" s="4">
        <v>2.15</v>
      </c>
      <c r="B39" s="8" t="s">
        <v>18</v>
      </c>
      <c r="C39" s="53"/>
      <c r="D39" s="159"/>
      <c r="E39" s="119" t="e">
        <f>VLOOKUP(C39,$N$11:$O$42,2,FALSE)</f>
        <v>#N/A</v>
      </c>
      <c r="F39" s="208"/>
      <c r="N39" s="1" t="s">
        <v>117</v>
      </c>
      <c r="O39" s="1">
        <v>1</v>
      </c>
      <c r="Q39" s="21">
        <v>8</v>
      </c>
      <c r="R39" s="1" t="s">
        <v>249</v>
      </c>
      <c r="T39" s="6">
        <v>0.72</v>
      </c>
      <c r="U39" s="1">
        <v>0</v>
      </c>
      <c r="W39" s="6">
        <v>0.72</v>
      </c>
      <c r="X39" s="1">
        <v>0</v>
      </c>
      <c r="Z39" s="1">
        <v>28</v>
      </c>
      <c r="AA39" s="1">
        <v>0</v>
      </c>
      <c r="AC39" s="6">
        <v>0.72</v>
      </c>
      <c r="AD39" s="1">
        <v>0</v>
      </c>
      <c r="AF39" s="6">
        <v>0.72</v>
      </c>
      <c r="AG39" s="1">
        <v>0</v>
      </c>
      <c r="AI39" s="6">
        <v>0.72</v>
      </c>
      <c r="AJ39" s="1">
        <v>0</v>
      </c>
      <c r="AL39" s="1">
        <v>4</v>
      </c>
      <c r="AM39" s="1" t="s">
        <v>249</v>
      </c>
      <c r="AO39" s="1">
        <v>16</v>
      </c>
      <c r="AP39" s="1" t="s">
        <v>249</v>
      </c>
      <c r="AR39" s="1">
        <v>26</v>
      </c>
      <c r="AS39" s="1" t="s">
        <v>249</v>
      </c>
      <c r="AU39" s="6">
        <v>0.72</v>
      </c>
      <c r="AV39" s="1">
        <v>0</v>
      </c>
      <c r="AX39" s="1">
        <v>42</v>
      </c>
      <c r="AY39" s="1" t="s">
        <v>256</v>
      </c>
      <c r="BA39" s="1">
        <v>-4</v>
      </c>
      <c r="BB39" s="1" t="s">
        <v>249</v>
      </c>
      <c r="BJ39" s="1">
        <v>271</v>
      </c>
      <c r="BK39" s="1" t="s">
        <v>248</v>
      </c>
      <c r="BM39">
        <v>3</v>
      </c>
      <c r="BN39" s="1" t="s">
        <v>249</v>
      </c>
      <c r="BV39" s="6">
        <v>0.72</v>
      </c>
      <c r="BW39" s="1">
        <v>1</v>
      </c>
    </row>
    <row r="40" spans="1:75" x14ac:dyDescent="0.35">
      <c r="A40" s="4" t="s">
        <v>296</v>
      </c>
      <c r="B40" s="8" t="s">
        <v>76</v>
      </c>
      <c r="C40" s="55"/>
      <c r="D40" s="159"/>
      <c r="E40" s="119" t="s">
        <v>252</v>
      </c>
      <c r="F40" s="208"/>
      <c r="N40" s="1" t="s">
        <v>118</v>
      </c>
      <c r="O40" s="1">
        <v>0</v>
      </c>
      <c r="Q40" s="21">
        <v>7</v>
      </c>
      <c r="R40" s="1" t="s">
        <v>249</v>
      </c>
      <c r="T40" s="6">
        <v>0.71</v>
      </c>
      <c r="U40" s="1">
        <v>0</v>
      </c>
      <c r="W40" s="6">
        <v>0.71</v>
      </c>
      <c r="X40" s="1">
        <v>0</v>
      </c>
      <c r="Z40" s="1">
        <v>29</v>
      </c>
      <c r="AA40" s="1">
        <v>0</v>
      </c>
      <c r="AC40" s="6">
        <v>0.71</v>
      </c>
      <c r="AD40" s="1">
        <v>0</v>
      </c>
      <c r="AF40" s="6">
        <v>0.71</v>
      </c>
      <c r="AG40" s="1">
        <v>0</v>
      </c>
      <c r="AI40" s="6">
        <v>0.71</v>
      </c>
      <c r="AJ40" s="1">
        <v>0</v>
      </c>
      <c r="AL40" s="1">
        <v>3</v>
      </c>
      <c r="AM40" s="1" t="s">
        <v>249</v>
      </c>
      <c r="AO40" s="1">
        <v>15</v>
      </c>
      <c r="AP40" s="1" t="s">
        <v>249</v>
      </c>
      <c r="AR40" s="1">
        <v>25</v>
      </c>
      <c r="AS40" s="1" t="s">
        <v>249</v>
      </c>
      <c r="AU40" s="6">
        <v>0.71</v>
      </c>
      <c r="AV40" s="1">
        <v>0</v>
      </c>
      <c r="AX40" s="1">
        <v>41</v>
      </c>
      <c r="AY40" s="1" t="s">
        <v>256</v>
      </c>
      <c r="BA40" s="1">
        <v>-5</v>
      </c>
      <c r="BB40" s="1" t="s">
        <v>249</v>
      </c>
      <c r="BJ40" s="1">
        <v>270</v>
      </c>
      <c r="BK40" s="1" t="s">
        <v>248</v>
      </c>
      <c r="BM40">
        <v>2</v>
      </c>
      <c r="BN40" s="1" t="s">
        <v>249</v>
      </c>
      <c r="BV40" s="6">
        <v>0.71</v>
      </c>
      <c r="BW40" s="1">
        <v>1</v>
      </c>
    </row>
    <row r="41" spans="1:75" ht="47.25" customHeight="1" x14ac:dyDescent="0.35">
      <c r="A41" s="4">
        <v>2.16</v>
      </c>
      <c r="B41" s="8" t="s">
        <v>19</v>
      </c>
      <c r="C41" s="53"/>
      <c r="D41" s="102"/>
      <c r="E41" s="119" t="e">
        <f>VLOOKUP(C41,$N$11:$O$42,2,FALSE)</f>
        <v>#N/A</v>
      </c>
      <c r="F41" s="208"/>
      <c r="N41" s="1" t="s">
        <v>262</v>
      </c>
      <c r="O41" s="1">
        <v>2</v>
      </c>
      <c r="Q41" s="21">
        <v>6</v>
      </c>
      <c r="R41" s="1" t="s">
        <v>249</v>
      </c>
      <c r="T41" s="6">
        <v>0.7</v>
      </c>
      <c r="U41" s="1">
        <v>0</v>
      </c>
      <c r="W41" s="6">
        <v>0.7</v>
      </c>
      <c r="X41" s="1">
        <v>0</v>
      </c>
      <c r="Z41" s="1">
        <v>30</v>
      </c>
      <c r="AA41" s="1">
        <v>0</v>
      </c>
      <c r="AC41" s="6">
        <v>0.7</v>
      </c>
      <c r="AD41" s="1">
        <v>0</v>
      </c>
      <c r="AF41" s="6">
        <v>0.7</v>
      </c>
      <c r="AG41" s="1">
        <v>0</v>
      </c>
      <c r="AI41" s="6">
        <v>0.7</v>
      </c>
      <c r="AJ41" s="1">
        <v>0</v>
      </c>
      <c r="AL41" s="1">
        <v>2</v>
      </c>
      <c r="AM41" s="1" t="s">
        <v>249</v>
      </c>
      <c r="AO41" s="1">
        <v>14</v>
      </c>
      <c r="AP41" s="1" t="s">
        <v>249</v>
      </c>
      <c r="AR41" s="1">
        <v>24</v>
      </c>
      <c r="AS41" s="1" t="s">
        <v>249</v>
      </c>
      <c r="AU41" s="6">
        <v>0.7</v>
      </c>
      <c r="AV41" s="1">
        <v>0</v>
      </c>
      <c r="AX41" s="1">
        <v>40</v>
      </c>
      <c r="AY41" s="1" t="s">
        <v>256</v>
      </c>
      <c r="BA41" s="1">
        <v>-6</v>
      </c>
      <c r="BB41" s="1" t="s">
        <v>249</v>
      </c>
      <c r="BJ41" s="1">
        <v>269</v>
      </c>
      <c r="BK41" s="1" t="s">
        <v>248</v>
      </c>
      <c r="BM41">
        <v>1</v>
      </c>
      <c r="BN41" s="1" t="s">
        <v>249</v>
      </c>
      <c r="BV41" s="6">
        <v>0.7</v>
      </c>
      <c r="BW41" s="1">
        <v>1</v>
      </c>
    </row>
    <row r="42" spans="1:75" ht="34.5" customHeight="1" thickBot="1" x14ac:dyDescent="0.4">
      <c r="A42" s="4" t="s">
        <v>297</v>
      </c>
      <c r="B42" s="8" t="s">
        <v>77</v>
      </c>
      <c r="C42" s="55"/>
      <c r="D42" s="159"/>
      <c r="E42" s="119" t="s">
        <v>252</v>
      </c>
      <c r="F42" s="209"/>
      <c r="N42" s="1" t="s">
        <v>136</v>
      </c>
      <c r="O42" s="1">
        <v>0</v>
      </c>
      <c r="Q42" s="21">
        <v>5</v>
      </c>
      <c r="R42" s="1" t="s">
        <v>249</v>
      </c>
      <c r="T42" s="6">
        <v>0.69</v>
      </c>
      <c r="U42" s="1">
        <v>0</v>
      </c>
      <c r="W42" s="6">
        <v>0.69</v>
      </c>
      <c r="X42" s="1">
        <v>0</v>
      </c>
      <c r="AC42" s="6">
        <v>0.69</v>
      </c>
      <c r="AD42" s="1">
        <v>0</v>
      </c>
      <c r="AF42" s="6">
        <v>0.69</v>
      </c>
      <c r="AG42" s="1">
        <v>0</v>
      </c>
      <c r="AI42" s="6">
        <v>0.69</v>
      </c>
      <c r="AJ42" s="1">
        <v>0</v>
      </c>
      <c r="AL42" s="1">
        <v>1</v>
      </c>
      <c r="AM42" s="1" t="s">
        <v>249</v>
      </c>
      <c r="AO42" s="1">
        <v>13</v>
      </c>
      <c r="AP42" s="1" t="s">
        <v>249</v>
      </c>
      <c r="AR42" s="1">
        <v>23</v>
      </c>
      <c r="AS42" s="1" t="s">
        <v>249</v>
      </c>
      <c r="AU42" s="6">
        <v>0.69</v>
      </c>
      <c r="AV42" s="1">
        <v>0</v>
      </c>
      <c r="AX42" s="1">
        <v>39</v>
      </c>
      <c r="AY42" s="1" t="s">
        <v>256</v>
      </c>
      <c r="BA42" s="1">
        <v>-7</v>
      </c>
      <c r="BB42" s="1" t="s">
        <v>249</v>
      </c>
      <c r="BJ42" s="1">
        <v>268</v>
      </c>
      <c r="BK42" s="1" t="s">
        <v>248</v>
      </c>
      <c r="BM42">
        <v>0</v>
      </c>
      <c r="BN42" s="1" t="s">
        <v>249</v>
      </c>
      <c r="BV42" s="6">
        <v>0.69</v>
      </c>
      <c r="BW42" s="1">
        <v>1</v>
      </c>
    </row>
    <row r="43" spans="1:75" ht="17.25" customHeight="1" thickBot="1" x14ac:dyDescent="0.4">
      <c r="A43" s="9"/>
      <c r="B43" s="66"/>
      <c r="C43" s="26"/>
      <c r="D43" s="30" t="s">
        <v>66</v>
      </c>
      <c r="E43" s="131" t="e">
        <f>SUM(E17,E18,E19,E20,E21,E22,E23,E25,E27,E29,E31,E33,E35,E37,E39,E41)</f>
        <v>#N/A</v>
      </c>
      <c r="F43" s="132" t="e">
        <f>VLOOKUP(E43,AL11:AM59,2,FALSE)</f>
        <v>#N/A</v>
      </c>
      <c r="N43" s="1" t="s">
        <v>138</v>
      </c>
      <c r="O43" s="1">
        <v>1</v>
      </c>
      <c r="Q43" s="21">
        <v>4</v>
      </c>
      <c r="R43" s="1" t="s">
        <v>249</v>
      </c>
      <c r="T43" s="6">
        <v>0.68</v>
      </c>
      <c r="U43" s="1">
        <v>0</v>
      </c>
      <c r="W43" s="6">
        <v>0.68</v>
      </c>
      <c r="X43" s="1">
        <v>0</v>
      </c>
      <c r="AC43" s="6">
        <v>0.68</v>
      </c>
      <c r="AD43" s="1">
        <v>0</v>
      </c>
      <c r="AF43" s="6">
        <v>0.68</v>
      </c>
      <c r="AG43" s="1">
        <v>0</v>
      </c>
      <c r="AI43" s="6">
        <v>0.68</v>
      </c>
      <c r="AJ43" s="1">
        <v>0</v>
      </c>
      <c r="AL43" s="1">
        <v>0</v>
      </c>
      <c r="AM43" s="1" t="s">
        <v>249</v>
      </c>
      <c r="AO43" s="1">
        <v>12</v>
      </c>
      <c r="AP43" s="1" t="s">
        <v>249</v>
      </c>
      <c r="AR43" s="1">
        <v>22</v>
      </c>
      <c r="AS43" s="1" t="s">
        <v>249</v>
      </c>
      <c r="AU43" s="6">
        <v>0.68</v>
      </c>
      <c r="AV43" s="1">
        <v>0</v>
      </c>
      <c r="AX43" s="1">
        <v>38</v>
      </c>
      <c r="AY43" s="1" t="s">
        <v>256</v>
      </c>
      <c r="BA43" s="1">
        <v>-8</v>
      </c>
      <c r="BB43" s="1" t="s">
        <v>249</v>
      </c>
      <c r="BJ43" s="1">
        <v>267</v>
      </c>
      <c r="BK43" s="1" t="s">
        <v>248</v>
      </c>
      <c r="BV43" s="6">
        <v>0.68</v>
      </c>
      <c r="BW43" s="1">
        <v>1</v>
      </c>
    </row>
    <row r="44" spans="1:75" ht="15" thickBot="1" x14ac:dyDescent="0.4">
      <c r="A44" s="192" t="s">
        <v>218</v>
      </c>
      <c r="B44" s="193"/>
      <c r="C44" s="193"/>
      <c r="D44" s="193"/>
      <c r="E44" s="193"/>
      <c r="F44" s="194"/>
      <c r="N44" s="1" t="s">
        <v>262</v>
      </c>
      <c r="O44" s="1">
        <v>2</v>
      </c>
      <c r="Q44" s="21">
        <v>3</v>
      </c>
      <c r="R44" s="1" t="s">
        <v>249</v>
      </c>
      <c r="T44" s="6">
        <v>0.67</v>
      </c>
      <c r="U44" s="1">
        <v>0</v>
      </c>
      <c r="W44" s="6">
        <v>0.67</v>
      </c>
      <c r="X44" s="1">
        <v>0</v>
      </c>
      <c r="AC44" s="6">
        <v>0.67</v>
      </c>
      <c r="AD44" s="1">
        <v>0</v>
      </c>
      <c r="AF44" s="6">
        <v>0.67</v>
      </c>
      <c r="AG44" s="1">
        <v>0</v>
      </c>
      <c r="AI44" s="6">
        <v>0.67</v>
      </c>
      <c r="AJ44" s="1">
        <v>0</v>
      </c>
      <c r="AL44" s="1">
        <v>-1</v>
      </c>
      <c r="AM44" s="1" t="s">
        <v>249</v>
      </c>
      <c r="AO44" s="1">
        <v>11</v>
      </c>
      <c r="AP44" s="1" t="s">
        <v>249</v>
      </c>
      <c r="AR44" s="1">
        <v>21</v>
      </c>
      <c r="AS44" s="1" t="s">
        <v>249</v>
      </c>
      <c r="AU44" s="6">
        <v>0.67</v>
      </c>
      <c r="AV44" s="1">
        <v>0</v>
      </c>
      <c r="AX44" s="1">
        <v>37</v>
      </c>
      <c r="AY44" s="1" t="s">
        <v>256</v>
      </c>
      <c r="BA44" s="1">
        <v>-9</v>
      </c>
      <c r="BB44" s="1" t="s">
        <v>249</v>
      </c>
      <c r="BJ44" s="1">
        <v>266</v>
      </c>
      <c r="BK44" s="1" t="s">
        <v>248</v>
      </c>
      <c r="BV44" s="6">
        <v>0.67</v>
      </c>
      <c r="BW44" s="1">
        <v>1</v>
      </c>
    </row>
    <row r="45" spans="1:75" ht="70.5" customHeight="1" thickBot="1" x14ac:dyDescent="0.4">
      <c r="A45" s="221"/>
      <c r="B45" s="222"/>
      <c r="C45" s="222"/>
      <c r="D45" s="222"/>
      <c r="E45" s="222"/>
      <c r="F45" s="223"/>
      <c r="N45" s="1" t="s">
        <v>157</v>
      </c>
      <c r="O45" s="1">
        <v>2</v>
      </c>
      <c r="Q45" s="21">
        <v>2</v>
      </c>
      <c r="R45" s="1" t="s">
        <v>249</v>
      </c>
      <c r="T45" s="6">
        <v>0.66</v>
      </c>
      <c r="U45" s="1">
        <v>0</v>
      </c>
      <c r="W45" s="6">
        <v>0.66</v>
      </c>
      <c r="X45" s="1">
        <v>0</v>
      </c>
      <c r="AC45" s="6">
        <v>0.66</v>
      </c>
      <c r="AD45" s="1">
        <v>0</v>
      </c>
      <c r="AF45" s="6">
        <v>0.66</v>
      </c>
      <c r="AG45" s="1">
        <v>0</v>
      </c>
      <c r="AI45" s="6">
        <v>0.66</v>
      </c>
      <c r="AJ45" s="1">
        <v>0</v>
      </c>
      <c r="AL45" s="1">
        <v>-2</v>
      </c>
      <c r="AM45" s="1" t="s">
        <v>249</v>
      </c>
      <c r="AO45" s="1">
        <v>10</v>
      </c>
      <c r="AP45" s="1" t="s">
        <v>249</v>
      </c>
      <c r="AR45" s="1">
        <v>20</v>
      </c>
      <c r="AS45" s="1" t="s">
        <v>249</v>
      </c>
      <c r="AU45" s="6">
        <v>0.66</v>
      </c>
      <c r="AV45" s="1">
        <v>0</v>
      </c>
      <c r="AX45" s="1">
        <v>36</v>
      </c>
      <c r="AY45" s="1" t="s">
        <v>256</v>
      </c>
      <c r="BJ45" s="1">
        <v>265</v>
      </c>
      <c r="BK45" s="1" t="s">
        <v>248</v>
      </c>
      <c r="BV45" s="6">
        <v>0.66</v>
      </c>
      <c r="BW45" s="1">
        <v>1</v>
      </c>
    </row>
    <row r="46" spans="1:75" ht="19" thickBot="1" x14ac:dyDescent="0.5">
      <c r="A46" s="116">
        <v>3</v>
      </c>
      <c r="B46" s="187" t="s">
        <v>69</v>
      </c>
      <c r="C46" s="188"/>
      <c r="D46" s="156" t="s">
        <v>51</v>
      </c>
      <c r="E46" s="117" t="s">
        <v>65</v>
      </c>
      <c r="F46" s="123" t="s">
        <v>68</v>
      </c>
      <c r="N46" s="1" t="s">
        <v>158</v>
      </c>
      <c r="O46" s="1">
        <v>1</v>
      </c>
      <c r="Q46" s="21">
        <v>1</v>
      </c>
      <c r="R46" s="1" t="s">
        <v>249</v>
      </c>
      <c r="T46" s="6">
        <v>0.65</v>
      </c>
      <c r="U46" s="1">
        <v>0</v>
      </c>
      <c r="W46" s="6">
        <v>0.65</v>
      </c>
      <c r="X46" s="1">
        <v>0</v>
      </c>
      <c r="AC46" s="6">
        <v>0.65</v>
      </c>
      <c r="AD46" s="1">
        <v>0</v>
      </c>
      <c r="AF46" s="6">
        <v>0.65</v>
      </c>
      <c r="AG46" s="1">
        <v>0</v>
      </c>
      <c r="AI46" s="6">
        <v>0.65</v>
      </c>
      <c r="AJ46" s="1">
        <v>0</v>
      </c>
      <c r="AL46" s="1">
        <v>-3</v>
      </c>
      <c r="AM46" s="1" t="s">
        <v>249</v>
      </c>
      <c r="AO46" s="1">
        <v>9</v>
      </c>
      <c r="AP46" s="1" t="s">
        <v>249</v>
      </c>
      <c r="AR46" s="1">
        <v>19</v>
      </c>
      <c r="AS46" s="1" t="s">
        <v>249</v>
      </c>
      <c r="AU46" s="6">
        <v>0.65</v>
      </c>
      <c r="AV46" s="1">
        <v>0</v>
      </c>
      <c r="AX46" s="1">
        <v>35</v>
      </c>
      <c r="AY46" s="1" t="s">
        <v>256</v>
      </c>
      <c r="BJ46" s="1">
        <v>264</v>
      </c>
      <c r="BK46" s="1" t="s">
        <v>248</v>
      </c>
      <c r="BV46" s="6">
        <v>0.65</v>
      </c>
      <c r="BW46" s="1">
        <v>1</v>
      </c>
    </row>
    <row r="47" spans="1:75" ht="68.25" customHeight="1" x14ac:dyDescent="0.35">
      <c r="A47" s="113">
        <v>3.1</v>
      </c>
      <c r="B47" s="185" t="s">
        <v>405</v>
      </c>
      <c r="C47" s="115"/>
      <c r="D47" s="160"/>
      <c r="E47" s="118" t="e">
        <f>VLOOKUP(C47,$N$11:$O$42,2,FALSE)</f>
        <v>#N/A</v>
      </c>
      <c r="F47" s="207" t="e">
        <f>E74/AP10</f>
        <v>#N/A</v>
      </c>
      <c r="N47" s="1" t="s">
        <v>159</v>
      </c>
      <c r="O47" s="1">
        <v>0</v>
      </c>
      <c r="Q47" s="21">
        <v>0</v>
      </c>
      <c r="R47" s="1" t="s">
        <v>249</v>
      </c>
      <c r="T47" s="6">
        <v>0.64</v>
      </c>
      <c r="U47" s="1">
        <v>0</v>
      </c>
      <c r="W47" s="6">
        <v>0.64</v>
      </c>
      <c r="X47" s="1">
        <v>0</v>
      </c>
      <c r="AC47" s="6">
        <v>0.64</v>
      </c>
      <c r="AD47" s="1">
        <v>0</v>
      </c>
      <c r="AF47" s="6">
        <v>0.64</v>
      </c>
      <c r="AG47" s="1">
        <v>0</v>
      </c>
      <c r="AI47" s="6">
        <v>0.64</v>
      </c>
      <c r="AJ47" s="1">
        <v>0</v>
      </c>
      <c r="AL47" s="1">
        <v>-4</v>
      </c>
      <c r="AM47" s="1" t="s">
        <v>249</v>
      </c>
      <c r="AO47" s="1">
        <v>8</v>
      </c>
      <c r="AP47" s="1" t="s">
        <v>249</v>
      </c>
      <c r="AR47" s="1">
        <v>18</v>
      </c>
      <c r="AS47" s="1" t="s">
        <v>249</v>
      </c>
      <c r="AU47" s="6">
        <v>0.64</v>
      </c>
      <c r="AV47" s="1">
        <v>0</v>
      </c>
      <c r="AX47" s="1">
        <v>34</v>
      </c>
      <c r="AY47" s="1" t="s">
        <v>249</v>
      </c>
      <c r="BJ47" s="1">
        <v>263</v>
      </c>
      <c r="BK47" s="1" t="s">
        <v>248</v>
      </c>
      <c r="BV47" s="6">
        <v>0.64</v>
      </c>
      <c r="BW47" s="1">
        <v>1</v>
      </c>
    </row>
    <row r="48" spans="1:75" ht="29" x14ac:dyDescent="0.35">
      <c r="A48" s="3" t="s">
        <v>52</v>
      </c>
      <c r="B48" s="186" t="s">
        <v>406</v>
      </c>
      <c r="C48" s="56"/>
      <c r="D48" s="161"/>
      <c r="E48" s="124" t="s">
        <v>252</v>
      </c>
      <c r="F48" s="208"/>
      <c r="N48" s="1" t="s">
        <v>160</v>
      </c>
      <c r="O48" s="1">
        <v>-1</v>
      </c>
      <c r="T48" s="6">
        <v>0.63</v>
      </c>
      <c r="U48" s="1">
        <v>0</v>
      </c>
      <c r="W48" s="6">
        <v>0.63</v>
      </c>
      <c r="X48" s="1">
        <v>0</v>
      </c>
      <c r="AC48" s="6">
        <v>0.63</v>
      </c>
      <c r="AD48" s="1">
        <v>0</v>
      </c>
      <c r="AF48" s="6">
        <v>0.63</v>
      </c>
      <c r="AG48" s="1">
        <v>0</v>
      </c>
      <c r="AI48" s="6">
        <v>0.63</v>
      </c>
      <c r="AJ48" s="1">
        <v>0</v>
      </c>
      <c r="AL48" s="1">
        <v>-5</v>
      </c>
      <c r="AM48" s="1" t="s">
        <v>249</v>
      </c>
      <c r="AO48" s="1">
        <v>7</v>
      </c>
      <c r="AP48" s="1" t="s">
        <v>249</v>
      </c>
      <c r="AR48" s="1">
        <v>17</v>
      </c>
      <c r="AS48" s="1" t="s">
        <v>249</v>
      </c>
      <c r="AU48" s="6">
        <v>0.63</v>
      </c>
      <c r="AV48" s="1">
        <v>0</v>
      </c>
      <c r="AX48" s="1">
        <v>33</v>
      </c>
      <c r="AY48" s="1" t="s">
        <v>249</v>
      </c>
      <c r="BJ48" s="1">
        <v>262</v>
      </c>
      <c r="BK48" s="1" t="s">
        <v>248</v>
      </c>
      <c r="BV48" s="6">
        <v>0.63</v>
      </c>
      <c r="BW48" s="1">
        <v>1</v>
      </c>
    </row>
    <row r="49" spans="1:75" ht="56.25" customHeight="1" x14ac:dyDescent="0.35">
      <c r="A49" s="3">
        <v>3.2</v>
      </c>
      <c r="B49" s="186" t="s">
        <v>78</v>
      </c>
      <c r="C49" s="53"/>
      <c r="D49" s="101"/>
      <c r="E49" s="119" t="e">
        <f t="shared" ref="E49:E54" si="0">VLOOKUP(C49,$N$11:$O$42,2,FALSE)</f>
        <v>#N/A</v>
      </c>
      <c r="F49" s="208"/>
      <c r="N49" s="1" t="s">
        <v>161</v>
      </c>
      <c r="O49" s="1">
        <v>0</v>
      </c>
      <c r="T49" s="6">
        <v>0.62</v>
      </c>
      <c r="U49" s="1">
        <v>0</v>
      </c>
      <c r="W49" s="6">
        <v>0.62</v>
      </c>
      <c r="X49" s="1">
        <v>0</v>
      </c>
      <c r="AC49" s="6">
        <v>0.62</v>
      </c>
      <c r="AD49" s="1">
        <v>0</v>
      </c>
      <c r="AF49" s="6">
        <v>0.62</v>
      </c>
      <c r="AG49" s="1">
        <v>0</v>
      </c>
      <c r="AI49" s="6">
        <v>0.62</v>
      </c>
      <c r="AJ49" s="1">
        <v>0</v>
      </c>
      <c r="AL49" s="1">
        <v>-6</v>
      </c>
      <c r="AM49" s="1" t="s">
        <v>249</v>
      </c>
      <c r="AO49" s="1">
        <v>6</v>
      </c>
      <c r="AP49" s="1" t="s">
        <v>249</v>
      </c>
      <c r="AR49" s="1">
        <v>16</v>
      </c>
      <c r="AS49" s="1" t="s">
        <v>249</v>
      </c>
      <c r="AU49" s="6">
        <v>0.62</v>
      </c>
      <c r="AV49" s="1">
        <v>0</v>
      </c>
      <c r="AX49" s="1">
        <v>32</v>
      </c>
      <c r="AY49" s="1" t="s">
        <v>249</v>
      </c>
      <c r="BJ49" s="1">
        <v>261</v>
      </c>
      <c r="BK49" s="1" t="s">
        <v>248</v>
      </c>
      <c r="BV49" s="86">
        <v>0.62</v>
      </c>
      <c r="BW49" s="1">
        <v>1</v>
      </c>
    </row>
    <row r="50" spans="1:75" ht="101.25" customHeight="1" x14ac:dyDescent="0.35">
      <c r="A50" s="3">
        <v>3.3</v>
      </c>
      <c r="B50" s="8" t="s">
        <v>350</v>
      </c>
      <c r="C50" s="53"/>
      <c r="D50" s="101"/>
      <c r="E50" s="119" t="e">
        <f t="shared" si="0"/>
        <v>#N/A</v>
      </c>
      <c r="F50" s="208"/>
      <c r="N50" s="1" t="s">
        <v>162</v>
      </c>
      <c r="O50" s="1"/>
      <c r="T50" s="6">
        <v>0.61</v>
      </c>
      <c r="U50" s="1">
        <v>0</v>
      </c>
      <c r="W50" s="6">
        <v>0.61</v>
      </c>
      <c r="X50" s="1">
        <v>0</v>
      </c>
      <c r="AC50" s="6">
        <v>0.61</v>
      </c>
      <c r="AD50" s="1">
        <v>0</v>
      </c>
      <c r="AF50" s="6">
        <v>0.61</v>
      </c>
      <c r="AG50" s="1">
        <v>0</v>
      </c>
      <c r="AI50" s="6">
        <v>0.61</v>
      </c>
      <c r="AJ50" s="1">
        <v>0</v>
      </c>
      <c r="AL50" s="1">
        <v>-7</v>
      </c>
      <c r="AM50" s="1" t="s">
        <v>249</v>
      </c>
      <c r="AO50" s="1">
        <v>5</v>
      </c>
      <c r="AP50" s="1" t="s">
        <v>249</v>
      </c>
      <c r="AR50" s="1">
        <v>15</v>
      </c>
      <c r="AS50" s="1" t="s">
        <v>249</v>
      </c>
      <c r="AU50" s="6">
        <v>0.61</v>
      </c>
      <c r="AV50" s="1">
        <v>0</v>
      </c>
      <c r="AX50" s="1">
        <v>31</v>
      </c>
      <c r="AY50" s="1" t="s">
        <v>249</v>
      </c>
      <c r="BJ50" s="1">
        <v>260</v>
      </c>
      <c r="BK50" s="1" t="s">
        <v>248</v>
      </c>
      <c r="BV50" s="6">
        <v>0.61</v>
      </c>
      <c r="BW50" s="1">
        <v>1</v>
      </c>
    </row>
    <row r="51" spans="1:75" ht="87.75" customHeight="1" x14ac:dyDescent="0.35">
      <c r="A51" s="3">
        <v>3.4</v>
      </c>
      <c r="B51" s="8" t="s">
        <v>82</v>
      </c>
      <c r="C51" s="53"/>
      <c r="D51" s="101"/>
      <c r="E51" s="119" t="e">
        <f t="shared" si="0"/>
        <v>#N/A</v>
      </c>
      <c r="F51" s="208"/>
      <c r="N51" s="1" t="s">
        <v>163</v>
      </c>
      <c r="O51" s="1"/>
      <c r="T51" s="6">
        <v>0.6</v>
      </c>
      <c r="U51" s="1">
        <v>0</v>
      </c>
      <c r="W51" s="6">
        <v>0.6</v>
      </c>
      <c r="X51" s="1">
        <v>0</v>
      </c>
      <c r="AC51" s="6">
        <v>0.6</v>
      </c>
      <c r="AD51" s="1">
        <v>0</v>
      </c>
      <c r="AF51" s="6">
        <v>0.6</v>
      </c>
      <c r="AG51" s="1">
        <v>0</v>
      </c>
      <c r="AI51" s="6">
        <v>0.6</v>
      </c>
      <c r="AJ51" s="1">
        <v>0</v>
      </c>
      <c r="AL51" s="1">
        <v>-8</v>
      </c>
      <c r="AM51" s="1" t="s">
        <v>249</v>
      </c>
      <c r="AO51" s="1">
        <v>4</v>
      </c>
      <c r="AP51" s="1" t="s">
        <v>249</v>
      </c>
      <c r="AR51" s="1">
        <v>14</v>
      </c>
      <c r="AS51" s="1" t="s">
        <v>249</v>
      </c>
      <c r="AU51" s="6">
        <v>0.6</v>
      </c>
      <c r="AV51" s="1">
        <v>0</v>
      </c>
      <c r="AX51" s="1">
        <v>30</v>
      </c>
      <c r="AY51" s="1" t="s">
        <v>249</v>
      </c>
      <c r="BJ51" s="1">
        <v>259</v>
      </c>
      <c r="BK51" s="1" t="s">
        <v>248</v>
      </c>
      <c r="BV51" s="6">
        <v>0.6</v>
      </c>
      <c r="BW51" s="1">
        <v>1</v>
      </c>
    </row>
    <row r="52" spans="1:75" ht="96" customHeight="1" x14ac:dyDescent="0.35">
      <c r="A52" s="3">
        <v>3.5</v>
      </c>
      <c r="B52" s="8" t="s">
        <v>370</v>
      </c>
      <c r="C52" s="53"/>
      <c r="D52" s="101"/>
      <c r="E52" s="119" t="e">
        <f t="shared" si="0"/>
        <v>#N/A</v>
      </c>
      <c r="F52" s="208"/>
      <c r="N52" s="1" t="s">
        <v>164</v>
      </c>
      <c r="O52" s="1"/>
      <c r="T52" s="6">
        <v>0.59</v>
      </c>
      <c r="U52" s="1">
        <v>0</v>
      </c>
      <c r="W52" s="6">
        <v>0.59</v>
      </c>
      <c r="X52" s="1">
        <v>0</v>
      </c>
      <c r="AC52" s="6">
        <v>0.59</v>
      </c>
      <c r="AD52" s="1">
        <v>0</v>
      </c>
      <c r="AF52" s="6">
        <v>0.59</v>
      </c>
      <c r="AG52" s="1">
        <v>0</v>
      </c>
      <c r="AI52" s="6">
        <v>0.59</v>
      </c>
      <c r="AJ52" s="1">
        <v>0</v>
      </c>
      <c r="AL52" s="1">
        <v>-9</v>
      </c>
      <c r="AM52" s="1" t="s">
        <v>249</v>
      </c>
      <c r="AO52" s="1">
        <v>3</v>
      </c>
      <c r="AP52" s="1" t="s">
        <v>249</v>
      </c>
      <c r="AR52" s="1">
        <v>13</v>
      </c>
      <c r="AS52" s="1" t="s">
        <v>249</v>
      </c>
      <c r="AU52" s="6">
        <v>0.59</v>
      </c>
      <c r="AV52" s="1">
        <v>0</v>
      </c>
      <c r="AX52" s="1">
        <v>29</v>
      </c>
      <c r="AY52" s="1" t="s">
        <v>249</v>
      </c>
      <c r="BJ52" s="1">
        <v>258</v>
      </c>
      <c r="BK52" s="1" t="s">
        <v>248</v>
      </c>
      <c r="BV52" s="6">
        <v>0.59</v>
      </c>
      <c r="BW52" s="1">
        <v>1</v>
      </c>
    </row>
    <row r="53" spans="1:75" ht="90.75" customHeight="1" x14ac:dyDescent="0.35">
      <c r="A53" s="3">
        <v>3.6</v>
      </c>
      <c r="B53" s="8" t="s">
        <v>83</v>
      </c>
      <c r="C53" s="53"/>
      <c r="D53" s="101"/>
      <c r="E53" s="119" t="e">
        <f t="shared" si="0"/>
        <v>#N/A</v>
      </c>
      <c r="F53" s="208"/>
      <c r="N53" s="1" t="s">
        <v>165</v>
      </c>
      <c r="O53" s="1"/>
      <c r="T53" s="6">
        <v>0.57999999999999996</v>
      </c>
      <c r="U53" s="1">
        <v>0</v>
      </c>
      <c r="W53" s="6">
        <v>0.57999999999999996</v>
      </c>
      <c r="X53" s="1">
        <v>0</v>
      </c>
      <c r="AC53" s="6">
        <v>0.57999999999999996</v>
      </c>
      <c r="AD53" s="1">
        <v>0</v>
      </c>
      <c r="AF53" s="6">
        <v>0.57999999999999996</v>
      </c>
      <c r="AG53" s="1">
        <v>0</v>
      </c>
      <c r="AI53" s="6">
        <v>0.57999999999999996</v>
      </c>
      <c r="AJ53" s="1">
        <v>0</v>
      </c>
      <c r="AL53" s="1">
        <v>-10</v>
      </c>
      <c r="AM53" s="1" t="s">
        <v>249</v>
      </c>
      <c r="AO53" s="1">
        <v>2</v>
      </c>
      <c r="AP53" s="1" t="s">
        <v>249</v>
      </c>
      <c r="AR53" s="1">
        <v>12</v>
      </c>
      <c r="AS53" s="1" t="s">
        <v>249</v>
      </c>
      <c r="AU53" s="6">
        <v>0.57999999999999996</v>
      </c>
      <c r="AV53" s="1">
        <v>0</v>
      </c>
      <c r="AX53" s="1">
        <v>28</v>
      </c>
      <c r="AY53" s="1" t="s">
        <v>249</v>
      </c>
      <c r="BJ53" s="1">
        <v>257</v>
      </c>
      <c r="BK53" s="1" t="s">
        <v>248</v>
      </c>
      <c r="BV53" s="6">
        <v>0.57999999999999996</v>
      </c>
      <c r="BW53" s="1">
        <v>1</v>
      </c>
    </row>
    <row r="54" spans="1:75" ht="70.5" customHeight="1" x14ac:dyDescent="0.35">
      <c r="A54" s="3">
        <v>3.7</v>
      </c>
      <c r="B54" s="8" t="s">
        <v>443</v>
      </c>
      <c r="C54" s="53"/>
      <c r="D54" s="101"/>
      <c r="E54" s="119" t="e">
        <f t="shared" si="0"/>
        <v>#N/A</v>
      </c>
      <c r="F54" s="208"/>
      <c r="N54" s="1" t="s">
        <v>166</v>
      </c>
      <c r="O54" s="1"/>
      <c r="T54" s="6">
        <v>0.56999999999999995</v>
      </c>
      <c r="U54" s="1">
        <v>0</v>
      </c>
      <c r="W54" s="6">
        <v>0.56999999999999995</v>
      </c>
      <c r="X54" s="1">
        <v>0</v>
      </c>
      <c r="AC54" s="6">
        <v>0.56999999999999995</v>
      </c>
      <c r="AD54" s="1">
        <v>0</v>
      </c>
      <c r="AF54" s="6">
        <v>0.56999999999999995</v>
      </c>
      <c r="AG54" s="1">
        <v>0</v>
      </c>
      <c r="AI54" s="6">
        <v>0.56999999999999995</v>
      </c>
      <c r="AJ54" s="1">
        <v>0</v>
      </c>
      <c r="AL54" s="1">
        <v>-11</v>
      </c>
      <c r="AM54" s="1" t="s">
        <v>249</v>
      </c>
      <c r="AO54" s="1">
        <v>1</v>
      </c>
      <c r="AP54" s="1" t="s">
        <v>249</v>
      </c>
      <c r="AR54" s="1">
        <v>11</v>
      </c>
      <c r="AS54" s="1" t="s">
        <v>249</v>
      </c>
      <c r="AU54" s="6">
        <v>0.56999999999999995</v>
      </c>
      <c r="AV54" s="1">
        <v>0</v>
      </c>
      <c r="AX54" s="1">
        <v>27</v>
      </c>
      <c r="AY54" s="1" t="s">
        <v>249</v>
      </c>
      <c r="BJ54" s="1">
        <v>256</v>
      </c>
      <c r="BK54" s="1" t="s">
        <v>248</v>
      </c>
      <c r="BV54" s="6">
        <v>0.56999999999999995</v>
      </c>
      <c r="BW54" s="1">
        <v>1</v>
      </c>
    </row>
    <row r="55" spans="1:75" ht="33" customHeight="1" x14ac:dyDescent="0.35">
      <c r="A55" s="3" t="s">
        <v>53</v>
      </c>
      <c r="B55" s="8" t="s">
        <v>444</v>
      </c>
      <c r="C55" s="53"/>
      <c r="D55" s="161"/>
      <c r="E55" s="124" t="s">
        <v>252</v>
      </c>
      <c r="F55" s="208"/>
      <c r="N55" s="1" t="s">
        <v>167</v>
      </c>
      <c r="O55" s="1"/>
      <c r="T55" s="6">
        <v>0.56000000000000005</v>
      </c>
      <c r="U55" s="1">
        <v>0</v>
      </c>
      <c r="W55" s="6">
        <v>0.56000000000000005</v>
      </c>
      <c r="X55" s="1">
        <v>0</v>
      </c>
      <c r="AC55" s="6">
        <v>0.56000000000000005</v>
      </c>
      <c r="AD55" s="1">
        <v>0</v>
      </c>
      <c r="AF55" s="6">
        <v>0.56000000000000005</v>
      </c>
      <c r="AG55" s="1">
        <v>0</v>
      </c>
      <c r="AI55" s="6">
        <v>0.56000000000000005</v>
      </c>
      <c r="AJ55" s="1">
        <v>0</v>
      </c>
      <c r="AL55" s="1">
        <v>-12</v>
      </c>
      <c r="AM55" s="1" t="s">
        <v>249</v>
      </c>
      <c r="AO55" s="1">
        <v>0</v>
      </c>
      <c r="AP55" s="1" t="s">
        <v>249</v>
      </c>
      <c r="AR55" s="1">
        <v>10</v>
      </c>
      <c r="AS55" s="1" t="s">
        <v>249</v>
      </c>
      <c r="AU55" s="6">
        <v>0.56000000000000005</v>
      </c>
      <c r="AV55" s="1">
        <v>0</v>
      </c>
      <c r="AX55" s="1">
        <v>26</v>
      </c>
      <c r="AY55" s="1" t="s">
        <v>249</v>
      </c>
      <c r="BJ55" s="1">
        <v>255</v>
      </c>
      <c r="BK55" s="1" t="s">
        <v>248</v>
      </c>
      <c r="BV55" s="6">
        <v>0.56000000000000005</v>
      </c>
      <c r="BW55" s="1">
        <v>1</v>
      </c>
    </row>
    <row r="56" spans="1:75" ht="29" x14ac:dyDescent="0.35">
      <c r="A56" s="3" t="s">
        <v>298</v>
      </c>
      <c r="B56" s="8" t="s">
        <v>445</v>
      </c>
      <c r="C56" s="57" t="e">
        <f>(ROUND((C55/C8)*100,0))/100</f>
        <v>#DIV/0!</v>
      </c>
      <c r="D56" s="161"/>
      <c r="E56" s="126" t="e">
        <f>VLOOKUP(C56,AI11:AJ129,2,FALSE)</f>
        <v>#DIV/0!</v>
      </c>
      <c r="F56" s="208"/>
      <c r="N56" s="1" t="s">
        <v>168</v>
      </c>
      <c r="O56" s="1">
        <v>3</v>
      </c>
      <c r="T56" s="6">
        <v>0.55000000000000004</v>
      </c>
      <c r="U56" s="1">
        <v>0</v>
      </c>
      <c r="W56" s="6">
        <v>0.55000000000000004</v>
      </c>
      <c r="X56" s="1">
        <v>0</v>
      </c>
      <c r="AC56" s="6">
        <v>0.55000000000000004</v>
      </c>
      <c r="AD56" s="1">
        <v>0</v>
      </c>
      <c r="AF56" s="6">
        <v>0.55000000000000004</v>
      </c>
      <c r="AG56" s="1">
        <v>0</v>
      </c>
      <c r="AI56" s="6">
        <v>0.55000000000000004</v>
      </c>
      <c r="AJ56" s="1">
        <v>0</v>
      </c>
      <c r="AL56" s="1">
        <v>-13</v>
      </c>
      <c r="AM56" s="1" t="s">
        <v>249</v>
      </c>
      <c r="AO56" s="1">
        <v>-1</v>
      </c>
      <c r="AP56" s="1" t="s">
        <v>249</v>
      </c>
      <c r="AR56" s="1">
        <v>9</v>
      </c>
      <c r="AS56" s="1" t="s">
        <v>249</v>
      </c>
      <c r="AU56" s="6">
        <v>0.55000000000000004</v>
      </c>
      <c r="AV56" s="1">
        <v>0</v>
      </c>
      <c r="AX56" s="1">
        <v>25</v>
      </c>
      <c r="AY56" s="1" t="s">
        <v>249</v>
      </c>
      <c r="BJ56" s="1">
        <v>254</v>
      </c>
      <c r="BK56" s="1" t="s">
        <v>248</v>
      </c>
      <c r="BV56" s="6">
        <v>0.55000000000000004</v>
      </c>
      <c r="BW56" s="1">
        <v>1</v>
      </c>
    </row>
    <row r="57" spans="1:75" ht="116.25" customHeight="1" x14ac:dyDescent="0.35">
      <c r="A57" s="3">
        <v>3.8</v>
      </c>
      <c r="B57" s="8" t="s">
        <v>85</v>
      </c>
      <c r="C57" s="53"/>
      <c r="D57" s="101"/>
      <c r="E57" s="119" t="e">
        <f t="shared" ref="E57:E67" si="1">VLOOKUP(C57,$N$11:$O$42,2,FALSE)</f>
        <v>#N/A</v>
      </c>
      <c r="F57" s="208"/>
      <c r="N57" s="1" t="s">
        <v>169</v>
      </c>
      <c r="O57" s="1">
        <v>2</v>
      </c>
      <c r="T57" s="6">
        <v>0.54</v>
      </c>
      <c r="U57" s="1">
        <v>0</v>
      </c>
      <c r="W57" s="6">
        <v>0.54</v>
      </c>
      <c r="X57" s="1">
        <v>0</v>
      </c>
      <c r="AC57" s="6">
        <v>0.54</v>
      </c>
      <c r="AD57" s="1">
        <v>0</v>
      </c>
      <c r="AF57" s="6">
        <v>0.54</v>
      </c>
      <c r="AG57" s="1">
        <v>0</v>
      </c>
      <c r="AI57" s="6">
        <v>0.54</v>
      </c>
      <c r="AJ57" s="1">
        <v>0</v>
      </c>
      <c r="AL57" s="1">
        <v>-14</v>
      </c>
      <c r="AM57" s="1" t="s">
        <v>249</v>
      </c>
      <c r="AO57" s="1">
        <v>-2</v>
      </c>
      <c r="AP57" s="1" t="s">
        <v>249</v>
      </c>
      <c r="AR57" s="1">
        <v>8</v>
      </c>
      <c r="AS57" s="1" t="s">
        <v>249</v>
      </c>
      <c r="AU57" s="6">
        <v>0.54</v>
      </c>
      <c r="AV57" s="1">
        <v>0</v>
      </c>
      <c r="AX57" s="1">
        <v>24</v>
      </c>
      <c r="AY57" s="1" t="s">
        <v>249</v>
      </c>
      <c r="BJ57" s="1">
        <v>253</v>
      </c>
      <c r="BK57" s="1" t="s">
        <v>248</v>
      </c>
      <c r="BV57" s="6">
        <v>0.54</v>
      </c>
      <c r="BW57" s="1">
        <v>1</v>
      </c>
    </row>
    <row r="58" spans="1:75" ht="111" customHeight="1" x14ac:dyDescent="0.35">
      <c r="A58" s="3">
        <v>3.9</v>
      </c>
      <c r="B58" s="8" t="s">
        <v>86</v>
      </c>
      <c r="C58" s="53"/>
      <c r="D58" s="101"/>
      <c r="E58" s="119" t="e">
        <f t="shared" si="1"/>
        <v>#N/A</v>
      </c>
      <c r="F58" s="208"/>
      <c r="N58" s="1" t="s">
        <v>170</v>
      </c>
      <c r="O58" s="1">
        <v>0</v>
      </c>
      <c r="T58" s="6">
        <v>0.53</v>
      </c>
      <c r="U58" s="1">
        <v>0</v>
      </c>
      <c r="W58" s="6">
        <v>0.53</v>
      </c>
      <c r="X58" s="1">
        <v>0</v>
      </c>
      <c r="AC58" s="6">
        <v>0.53</v>
      </c>
      <c r="AD58" s="1">
        <v>0</v>
      </c>
      <c r="AF58" s="6">
        <v>0.53</v>
      </c>
      <c r="AG58" s="1">
        <v>0</v>
      </c>
      <c r="AI58" s="6">
        <v>0.53</v>
      </c>
      <c r="AJ58" s="1">
        <v>0</v>
      </c>
      <c r="AL58" s="1">
        <v>-15</v>
      </c>
      <c r="AM58" s="1" t="s">
        <v>249</v>
      </c>
      <c r="AO58" s="1">
        <v>-3</v>
      </c>
      <c r="AP58" s="1" t="s">
        <v>249</v>
      </c>
      <c r="AR58" s="1">
        <v>7</v>
      </c>
      <c r="AS58" s="1" t="s">
        <v>249</v>
      </c>
      <c r="AU58" s="6">
        <v>0.53</v>
      </c>
      <c r="AV58" s="1">
        <v>0</v>
      </c>
      <c r="AX58" s="1">
        <v>23</v>
      </c>
      <c r="AY58" s="1" t="s">
        <v>249</v>
      </c>
      <c r="BJ58" s="1">
        <v>252</v>
      </c>
      <c r="BK58" s="1" t="s">
        <v>248</v>
      </c>
      <c r="BV58" s="6">
        <v>0.53</v>
      </c>
      <c r="BW58" s="1">
        <v>1</v>
      </c>
    </row>
    <row r="59" spans="1:75" ht="98.25" customHeight="1" x14ac:dyDescent="0.35">
      <c r="A59" s="4">
        <v>3.1</v>
      </c>
      <c r="B59" s="8" t="s">
        <v>87</v>
      </c>
      <c r="C59" s="53"/>
      <c r="D59" s="101"/>
      <c r="E59" s="119" t="e">
        <f t="shared" si="1"/>
        <v>#N/A</v>
      </c>
      <c r="F59" s="208"/>
      <c r="N59" s="1" t="s">
        <v>171</v>
      </c>
      <c r="O59" s="1">
        <v>-3</v>
      </c>
      <c r="T59" s="6">
        <v>0.52</v>
      </c>
      <c r="U59" s="1">
        <v>0</v>
      </c>
      <c r="W59" s="6">
        <v>0.52</v>
      </c>
      <c r="X59" s="1">
        <v>0</v>
      </c>
      <c r="AC59" s="6">
        <v>0.52</v>
      </c>
      <c r="AD59" s="1">
        <v>0</v>
      </c>
      <c r="AF59" s="6">
        <v>0.52</v>
      </c>
      <c r="AG59" s="1">
        <v>0</v>
      </c>
      <c r="AI59" s="6">
        <v>0.52</v>
      </c>
      <c r="AJ59" s="1">
        <v>0</v>
      </c>
      <c r="AL59" s="1">
        <v>-16</v>
      </c>
      <c r="AM59" s="1" t="s">
        <v>249</v>
      </c>
      <c r="AO59" s="1">
        <v>-4</v>
      </c>
      <c r="AP59" s="1" t="s">
        <v>249</v>
      </c>
      <c r="AR59" s="1">
        <v>6</v>
      </c>
      <c r="AS59" s="1" t="s">
        <v>249</v>
      </c>
      <c r="AU59" s="6">
        <v>0.52</v>
      </c>
      <c r="AV59" s="1">
        <v>0</v>
      </c>
      <c r="AX59" s="1">
        <v>22</v>
      </c>
      <c r="AY59" s="1" t="s">
        <v>249</v>
      </c>
      <c r="BJ59" s="1">
        <v>251</v>
      </c>
      <c r="BK59" s="1" t="s">
        <v>248</v>
      </c>
      <c r="BV59" s="6">
        <v>0.52</v>
      </c>
      <c r="BW59" s="1">
        <v>1</v>
      </c>
    </row>
    <row r="60" spans="1:75" ht="53.25" customHeight="1" x14ac:dyDescent="0.35">
      <c r="A60" s="4">
        <v>3.11</v>
      </c>
      <c r="B60" s="8" t="s">
        <v>91</v>
      </c>
      <c r="C60" s="53"/>
      <c r="D60" s="101"/>
      <c r="E60" s="119" t="e">
        <f t="shared" si="1"/>
        <v>#N/A</v>
      </c>
      <c r="F60" s="208"/>
      <c r="N60" s="1" t="s">
        <v>182</v>
      </c>
      <c r="O60" s="1"/>
      <c r="T60" s="6">
        <v>0.51</v>
      </c>
      <c r="U60" s="1">
        <v>0</v>
      </c>
      <c r="W60" s="6">
        <v>0.51</v>
      </c>
      <c r="X60" s="1">
        <v>0</v>
      </c>
      <c r="AC60" s="6">
        <v>0.51</v>
      </c>
      <c r="AD60" s="1">
        <v>0</v>
      </c>
      <c r="AF60" s="6">
        <v>0.51</v>
      </c>
      <c r="AG60" s="1">
        <v>0</v>
      </c>
      <c r="AI60" s="6">
        <v>0.51</v>
      </c>
      <c r="AJ60" s="1">
        <v>0</v>
      </c>
      <c r="AO60" s="1">
        <v>-5</v>
      </c>
      <c r="AP60" s="1" t="s">
        <v>249</v>
      </c>
      <c r="AR60" s="1">
        <v>5</v>
      </c>
      <c r="AS60" s="1" t="s">
        <v>249</v>
      </c>
      <c r="AU60" s="6">
        <v>0.51</v>
      </c>
      <c r="AV60" s="1">
        <v>0</v>
      </c>
      <c r="AX60" s="1">
        <v>21</v>
      </c>
      <c r="AY60" s="1" t="s">
        <v>249</v>
      </c>
      <c r="BJ60" s="1">
        <v>250</v>
      </c>
      <c r="BK60" s="1" t="s">
        <v>248</v>
      </c>
      <c r="BV60" s="6">
        <v>0.51</v>
      </c>
      <c r="BW60" s="1">
        <v>1</v>
      </c>
    </row>
    <row r="61" spans="1:75" ht="57.75" customHeight="1" x14ac:dyDescent="0.35">
      <c r="A61" s="100" t="s">
        <v>54</v>
      </c>
      <c r="B61" s="75" t="s">
        <v>92</v>
      </c>
      <c r="C61" s="98"/>
      <c r="D61" s="162"/>
      <c r="E61" s="119" t="e">
        <f t="shared" si="1"/>
        <v>#N/A</v>
      </c>
      <c r="F61" s="208"/>
      <c r="N61" s="1" t="s">
        <v>189</v>
      </c>
      <c r="O61" s="1">
        <v>2</v>
      </c>
      <c r="T61" s="6">
        <v>0.5</v>
      </c>
      <c r="U61" s="1">
        <v>0</v>
      </c>
      <c r="W61" s="6">
        <v>0.5</v>
      </c>
      <c r="X61" s="1">
        <v>0</v>
      </c>
      <c r="AC61" s="6">
        <v>0.5</v>
      </c>
      <c r="AD61" s="1">
        <v>0</v>
      </c>
      <c r="AF61" s="6">
        <v>0.5</v>
      </c>
      <c r="AG61" s="1">
        <v>0</v>
      </c>
      <c r="AI61" s="6">
        <v>0.5</v>
      </c>
      <c r="AJ61" s="1">
        <v>0</v>
      </c>
      <c r="AR61" s="1">
        <v>4</v>
      </c>
      <c r="AS61" s="1" t="s">
        <v>249</v>
      </c>
      <c r="AU61" s="6">
        <v>0.5</v>
      </c>
      <c r="AV61" s="1">
        <v>0</v>
      </c>
      <c r="AX61" s="1">
        <v>20</v>
      </c>
      <c r="AY61" s="1" t="s">
        <v>249</v>
      </c>
      <c r="BJ61" s="1">
        <v>249</v>
      </c>
      <c r="BK61" s="1" t="s">
        <v>248</v>
      </c>
      <c r="BV61" s="6">
        <v>0.5</v>
      </c>
      <c r="BW61" s="1">
        <v>1</v>
      </c>
    </row>
    <row r="62" spans="1:75" ht="66.75" customHeight="1" x14ac:dyDescent="0.35">
      <c r="A62" s="4">
        <v>3.12</v>
      </c>
      <c r="B62" s="8" t="s">
        <v>20</v>
      </c>
      <c r="C62" s="53"/>
      <c r="D62" s="101"/>
      <c r="E62" s="119" t="e">
        <f t="shared" si="1"/>
        <v>#N/A</v>
      </c>
      <c r="F62" s="208"/>
      <c r="N62" s="1" t="s">
        <v>188</v>
      </c>
      <c r="O62" s="1">
        <v>1</v>
      </c>
      <c r="T62" s="6">
        <v>0.49</v>
      </c>
      <c r="U62" s="1">
        <v>0</v>
      </c>
      <c r="W62" s="6">
        <v>0.49</v>
      </c>
      <c r="X62" s="1">
        <v>0</v>
      </c>
      <c r="AC62" s="6">
        <v>0.49</v>
      </c>
      <c r="AD62" s="1">
        <v>0</v>
      </c>
      <c r="AF62" s="6">
        <v>0.49</v>
      </c>
      <c r="AG62" s="1">
        <v>0</v>
      </c>
      <c r="AI62" s="6">
        <v>0.49</v>
      </c>
      <c r="AJ62" s="1">
        <v>0</v>
      </c>
      <c r="AL62" s="1"/>
      <c r="AM62" s="1"/>
      <c r="AR62" s="1">
        <v>3</v>
      </c>
      <c r="AS62" s="1" t="s">
        <v>249</v>
      </c>
      <c r="AU62" s="6">
        <v>0.49</v>
      </c>
      <c r="AV62" s="1">
        <v>0</v>
      </c>
      <c r="AX62" s="1">
        <v>19</v>
      </c>
      <c r="AY62" s="1" t="s">
        <v>249</v>
      </c>
      <c r="BJ62" s="1">
        <v>248</v>
      </c>
      <c r="BK62" s="1" t="s">
        <v>248</v>
      </c>
      <c r="BV62" s="6">
        <v>0.49</v>
      </c>
      <c r="BW62" s="1">
        <v>0</v>
      </c>
    </row>
    <row r="63" spans="1:75" ht="59.25" customHeight="1" x14ac:dyDescent="0.35">
      <c r="A63" s="4">
        <v>3.13</v>
      </c>
      <c r="B63" s="8" t="s">
        <v>21</v>
      </c>
      <c r="C63" s="53"/>
      <c r="D63" s="102"/>
      <c r="E63" s="119" t="e">
        <f t="shared" si="1"/>
        <v>#N/A</v>
      </c>
      <c r="F63" s="208"/>
      <c r="N63" s="1" t="s">
        <v>161</v>
      </c>
      <c r="O63" s="1">
        <v>0</v>
      </c>
      <c r="T63" s="6">
        <v>0.48</v>
      </c>
      <c r="U63" s="1">
        <v>0</v>
      </c>
      <c r="W63" s="6">
        <v>0.48</v>
      </c>
      <c r="X63" s="1">
        <v>0</v>
      </c>
      <c r="AC63" s="6">
        <v>0.48</v>
      </c>
      <c r="AD63" s="1">
        <v>0</v>
      </c>
      <c r="AF63" s="6">
        <v>0.48</v>
      </c>
      <c r="AG63" s="1">
        <v>0</v>
      </c>
      <c r="AI63" s="6">
        <v>0.48</v>
      </c>
      <c r="AJ63" s="1">
        <v>0</v>
      </c>
      <c r="AL63" s="1"/>
      <c r="AM63" s="1"/>
      <c r="AR63" s="1">
        <v>2</v>
      </c>
      <c r="AS63" s="1" t="s">
        <v>249</v>
      </c>
      <c r="AU63" s="6">
        <v>0.48</v>
      </c>
      <c r="AV63" s="1">
        <v>0</v>
      </c>
      <c r="AX63" s="1">
        <v>18</v>
      </c>
      <c r="AY63" s="1" t="s">
        <v>249</v>
      </c>
      <c r="BJ63" s="1">
        <v>247</v>
      </c>
      <c r="BK63" s="1" t="s">
        <v>248</v>
      </c>
      <c r="BV63" s="6">
        <v>0.48</v>
      </c>
      <c r="BW63" s="1">
        <v>0</v>
      </c>
    </row>
    <row r="64" spans="1:75" ht="52.5" customHeight="1" x14ac:dyDescent="0.35">
      <c r="A64" s="4">
        <v>3.14</v>
      </c>
      <c r="B64" s="8" t="s">
        <v>363</v>
      </c>
      <c r="C64" s="53"/>
      <c r="D64" s="102"/>
      <c r="E64" s="119" t="e">
        <f t="shared" si="1"/>
        <v>#N/A</v>
      </c>
      <c r="F64" s="208"/>
      <c r="N64" s="1" t="s">
        <v>192</v>
      </c>
      <c r="O64" s="1">
        <v>2</v>
      </c>
      <c r="T64" s="6">
        <v>0.47</v>
      </c>
      <c r="U64" s="1">
        <v>0</v>
      </c>
      <c r="W64" s="6">
        <v>0.47</v>
      </c>
      <c r="X64" s="1">
        <v>0</v>
      </c>
      <c r="AC64" s="6">
        <v>0.47</v>
      </c>
      <c r="AD64" s="1">
        <v>0</v>
      </c>
      <c r="AF64" s="6">
        <v>0.47</v>
      </c>
      <c r="AG64" s="1">
        <v>0</v>
      </c>
      <c r="AI64" s="6">
        <v>0.47</v>
      </c>
      <c r="AJ64" s="1">
        <v>0</v>
      </c>
      <c r="AL64" s="1"/>
      <c r="AM64" s="1"/>
      <c r="AR64" s="1">
        <v>1</v>
      </c>
      <c r="AS64" s="1" t="s">
        <v>249</v>
      </c>
      <c r="AU64" s="6">
        <v>0.47</v>
      </c>
      <c r="AV64" s="1">
        <v>0</v>
      </c>
      <c r="AX64" s="1">
        <v>17</v>
      </c>
      <c r="AY64" s="1" t="s">
        <v>249</v>
      </c>
      <c r="BJ64" s="1">
        <v>246</v>
      </c>
      <c r="BK64" s="1" t="s">
        <v>248</v>
      </c>
      <c r="BV64" s="6">
        <v>0.47</v>
      </c>
      <c r="BW64" s="1">
        <v>0</v>
      </c>
    </row>
    <row r="65" spans="1:75" ht="81" customHeight="1" x14ac:dyDescent="0.35">
      <c r="A65" s="4" t="s">
        <v>357</v>
      </c>
      <c r="B65" s="8" t="s">
        <v>358</v>
      </c>
      <c r="C65" s="53"/>
      <c r="D65" s="102"/>
      <c r="E65" s="119" t="e">
        <f t="shared" si="1"/>
        <v>#N/A</v>
      </c>
      <c r="F65" s="208"/>
      <c r="N65" s="1" t="s">
        <v>193</v>
      </c>
      <c r="O65" s="1">
        <v>1</v>
      </c>
      <c r="T65" s="6">
        <v>0.46</v>
      </c>
      <c r="U65" s="1">
        <v>0</v>
      </c>
      <c r="W65" s="6">
        <v>0.46</v>
      </c>
      <c r="X65" s="1">
        <v>0</v>
      </c>
      <c r="AC65" s="6">
        <v>0.46</v>
      </c>
      <c r="AD65" s="1">
        <v>0</v>
      </c>
      <c r="AF65" s="6">
        <v>0.46</v>
      </c>
      <c r="AG65" s="1">
        <v>0</v>
      </c>
      <c r="AI65" s="6">
        <v>0.46</v>
      </c>
      <c r="AJ65" s="1">
        <v>0</v>
      </c>
      <c r="AL65" s="1"/>
      <c r="AM65" s="1"/>
      <c r="AR65" s="1">
        <v>0</v>
      </c>
      <c r="AS65" s="1" t="s">
        <v>249</v>
      </c>
      <c r="AU65" s="6">
        <v>0.46</v>
      </c>
      <c r="AV65" s="1">
        <v>0</v>
      </c>
      <c r="AX65" s="1">
        <v>16</v>
      </c>
      <c r="AY65" s="1" t="s">
        <v>249</v>
      </c>
      <c r="BJ65" s="1">
        <v>245</v>
      </c>
      <c r="BK65" s="1" t="s">
        <v>248</v>
      </c>
      <c r="BV65" s="6">
        <v>0.46</v>
      </c>
      <c r="BW65" s="1">
        <v>0</v>
      </c>
    </row>
    <row r="66" spans="1:75" ht="36.75" customHeight="1" x14ac:dyDescent="0.35">
      <c r="A66" s="4" t="s">
        <v>359</v>
      </c>
      <c r="B66" s="8" t="s">
        <v>360</v>
      </c>
      <c r="C66" s="53"/>
      <c r="D66" s="102"/>
      <c r="E66" s="119" t="e">
        <f t="shared" si="1"/>
        <v>#N/A</v>
      </c>
      <c r="F66" s="208"/>
      <c r="N66" s="1" t="s">
        <v>194</v>
      </c>
      <c r="O66" s="1">
        <v>0</v>
      </c>
      <c r="T66" s="6">
        <v>0.45</v>
      </c>
      <c r="U66" s="1">
        <v>0</v>
      </c>
      <c r="W66" s="6">
        <v>0.45</v>
      </c>
      <c r="X66" s="1">
        <v>0</v>
      </c>
      <c r="AC66" s="6">
        <v>0.45</v>
      </c>
      <c r="AD66" s="1">
        <v>0</v>
      </c>
      <c r="AF66" s="6">
        <v>0.45</v>
      </c>
      <c r="AG66" s="1">
        <v>0</v>
      </c>
      <c r="AI66" s="6">
        <v>0.45</v>
      </c>
      <c r="AJ66" s="1">
        <v>0</v>
      </c>
      <c r="AL66" s="1"/>
      <c r="AM66" s="1"/>
      <c r="AR66" s="1">
        <v>-1</v>
      </c>
      <c r="AS66" s="1" t="s">
        <v>249</v>
      </c>
      <c r="AU66" s="6">
        <v>0.45</v>
      </c>
      <c r="AV66" s="1">
        <v>0</v>
      </c>
      <c r="AX66" s="1">
        <v>15</v>
      </c>
      <c r="AY66" s="1" t="s">
        <v>249</v>
      </c>
      <c r="BJ66" s="1">
        <v>244</v>
      </c>
      <c r="BK66" s="1" t="s">
        <v>248</v>
      </c>
      <c r="BV66" s="6">
        <v>0.45</v>
      </c>
      <c r="BW66" s="1">
        <v>0</v>
      </c>
    </row>
    <row r="67" spans="1:75" ht="98.25" customHeight="1" x14ac:dyDescent="0.35">
      <c r="A67" s="4">
        <v>3.15</v>
      </c>
      <c r="B67" s="8" t="s">
        <v>22</v>
      </c>
      <c r="C67" s="53"/>
      <c r="D67" s="102"/>
      <c r="E67" s="119" t="e">
        <f t="shared" si="1"/>
        <v>#N/A</v>
      </c>
      <c r="F67" s="208"/>
      <c r="N67" s="1" t="s">
        <v>269</v>
      </c>
      <c r="T67" s="6">
        <v>0.44</v>
      </c>
      <c r="U67" s="1">
        <v>0</v>
      </c>
      <c r="W67" s="6">
        <v>0.44</v>
      </c>
      <c r="X67" s="1">
        <v>0</v>
      </c>
      <c r="AC67" s="6">
        <v>0.44</v>
      </c>
      <c r="AD67" s="1">
        <v>0</v>
      </c>
      <c r="AF67" s="6">
        <v>0.44</v>
      </c>
      <c r="AG67" s="1">
        <v>0</v>
      </c>
      <c r="AI67" s="6">
        <v>0.44</v>
      </c>
      <c r="AJ67" s="1">
        <v>0</v>
      </c>
      <c r="AL67" s="1"/>
      <c r="AM67" s="1"/>
      <c r="AR67" s="1">
        <v>-2</v>
      </c>
      <c r="AS67" s="1" t="s">
        <v>249</v>
      </c>
      <c r="AU67" s="6">
        <v>0.44</v>
      </c>
      <c r="AV67" s="1">
        <v>0</v>
      </c>
      <c r="AX67" s="1">
        <v>14</v>
      </c>
      <c r="AY67" s="1" t="s">
        <v>249</v>
      </c>
      <c r="BJ67" s="1">
        <v>243</v>
      </c>
      <c r="BK67" s="1" t="s">
        <v>248</v>
      </c>
      <c r="BV67" s="6">
        <v>0.44</v>
      </c>
      <c r="BW67" s="1">
        <v>0</v>
      </c>
    </row>
    <row r="68" spans="1:75" ht="83.25" customHeight="1" x14ac:dyDescent="0.35">
      <c r="A68" s="4" t="s">
        <v>55</v>
      </c>
      <c r="B68" s="8" t="s">
        <v>25</v>
      </c>
      <c r="C68" s="53"/>
      <c r="D68" s="159"/>
      <c r="E68" s="119" t="s">
        <v>252</v>
      </c>
      <c r="F68" s="208"/>
      <c r="N68" s="1" t="s">
        <v>270</v>
      </c>
      <c r="T68" s="6">
        <v>0.43</v>
      </c>
      <c r="U68" s="1">
        <v>0</v>
      </c>
      <c r="W68" s="6">
        <v>0.43</v>
      </c>
      <c r="X68" s="1">
        <v>0</v>
      </c>
      <c r="AC68" s="6">
        <v>0.43</v>
      </c>
      <c r="AD68" s="1">
        <v>0</v>
      </c>
      <c r="AF68" s="6">
        <v>0.43</v>
      </c>
      <c r="AG68" s="1">
        <v>0</v>
      </c>
      <c r="AI68" s="6">
        <v>0.43</v>
      </c>
      <c r="AJ68" s="1">
        <v>0</v>
      </c>
      <c r="AL68" s="1"/>
      <c r="AM68" s="1"/>
      <c r="AR68" s="1">
        <v>-3</v>
      </c>
      <c r="AS68" s="1" t="s">
        <v>249</v>
      </c>
      <c r="AU68" s="6">
        <v>0.43</v>
      </c>
      <c r="AV68" s="1">
        <v>0</v>
      </c>
      <c r="AX68" s="1">
        <v>13</v>
      </c>
      <c r="AY68" s="1" t="s">
        <v>249</v>
      </c>
      <c r="BJ68" s="1">
        <v>242</v>
      </c>
      <c r="BK68" s="1" t="s">
        <v>248</v>
      </c>
      <c r="BV68" s="6">
        <v>0.43</v>
      </c>
      <c r="BW68" s="1">
        <v>0</v>
      </c>
    </row>
    <row r="69" spans="1:75" ht="123.75" customHeight="1" x14ac:dyDescent="0.35">
      <c r="A69" s="4">
        <v>3.16</v>
      </c>
      <c r="B69" s="8" t="s">
        <v>43</v>
      </c>
      <c r="C69" s="53"/>
      <c r="D69" s="102"/>
      <c r="E69" s="119" t="e">
        <f>VLOOKUP(C69,$N$11:$O$42,2,FALSE)</f>
        <v>#N/A</v>
      </c>
      <c r="F69" s="208"/>
      <c r="N69" s="7" t="s">
        <v>271</v>
      </c>
      <c r="T69" s="6">
        <v>0.42</v>
      </c>
      <c r="U69" s="1">
        <v>0</v>
      </c>
      <c r="W69" s="6">
        <v>0.42</v>
      </c>
      <c r="X69" s="1">
        <v>0</v>
      </c>
      <c r="AC69" s="6">
        <v>0.42</v>
      </c>
      <c r="AD69" s="1">
        <v>0</v>
      </c>
      <c r="AF69" s="6">
        <v>0.42</v>
      </c>
      <c r="AG69" s="1">
        <v>0</v>
      </c>
      <c r="AI69" s="6">
        <v>0.42</v>
      </c>
      <c r="AJ69" s="1">
        <v>0</v>
      </c>
      <c r="AL69" s="1"/>
      <c r="AM69" s="1"/>
      <c r="AR69" s="1">
        <v>-4</v>
      </c>
      <c r="AS69" s="1" t="s">
        <v>249</v>
      </c>
      <c r="AU69" s="6">
        <v>0.42</v>
      </c>
      <c r="AV69" s="1">
        <v>0</v>
      </c>
      <c r="AX69" s="1">
        <v>12</v>
      </c>
      <c r="AY69" s="1" t="s">
        <v>249</v>
      </c>
      <c r="BJ69" s="1">
        <v>241</v>
      </c>
      <c r="BK69" s="1" t="s">
        <v>248</v>
      </c>
      <c r="BV69" s="6">
        <v>0.42</v>
      </c>
      <c r="BW69" s="1">
        <v>0</v>
      </c>
    </row>
    <row r="70" spans="1:75" ht="77.25" customHeight="1" x14ac:dyDescent="0.35">
      <c r="A70" s="4" t="s">
        <v>56</v>
      </c>
      <c r="B70" s="8" t="s">
        <v>211</v>
      </c>
      <c r="C70" s="53"/>
      <c r="D70" s="102"/>
      <c r="E70" s="119" t="s">
        <v>252</v>
      </c>
      <c r="F70" s="208"/>
      <c r="N70" s="1" t="s">
        <v>168</v>
      </c>
      <c r="O70" s="1">
        <v>3</v>
      </c>
      <c r="T70" s="6">
        <v>0.41</v>
      </c>
      <c r="U70" s="1">
        <v>0</v>
      </c>
      <c r="W70" s="6">
        <v>0.41</v>
      </c>
      <c r="X70" s="1">
        <v>0</v>
      </c>
      <c r="AC70" s="6">
        <v>0.41</v>
      </c>
      <c r="AD70" s="1">
        <v>0</v>
      </c>
      <c r="AF70" s="6">
        <v>0.41</v>
      </c>
      <c r="AG70" s="1">
        <v>0</v>
      </c>
      <c r="AI70" s="6">
        <v>0.41</v>
      </c>
      <c r="AJ70" s="1">
        <v>0</v>
      </c>
      <c r="AL70" s="1"/>
      <c r="AM70" s="1"/>
      <c r="AR70" s="1">
        <v>-5</v>
      </c>
      <c r="AS70" s="1" t="s">
        <v>249</v>
      </c>
      <c r="AU70" s="6">
        <v>0.41</v>
      </c>
      <c r="AV70" s="1">
        <v>0</v>
      </c>
      <c r="AX70" s="1">
        <v>11</v>
      </c>
      <c r="AY70" s="1" t="s">
        <v>249</v>
      </c>
      <c r="BJ70" s="1">
        <v>240</v>
      </c>
      <c r="BK70" s="1" t="s">
        <v>248</v>
      </c>
      <c r="BV70" s="6">
        <v>0.41</v>
      </c>
      <c r="BW70" s="1">
        <v>0</v>
      </c>
    </row>
    <row r="71" spans="1:75" ht="114.75" customHeight="1" x14ac:dyDescent="0.35">
      <c r="A71" s="4">
        <v>3.17</v>
      </c>
      <c r="B71" s="8" t="s">
        <v>45</v>
      </c>
      <c r="C71" s="53"/>
      <c r="D71" s="102"/>
      <c r="E71" s="119" t="e">
        <f>VLOOKUP(C71,$N$11:$O$42,2,FALSE)</f>
        <v>#N/A</v>
      </c>
      <c r="F71" s="208"/>
      <c r="N71" s="1" t="s">
        <v>169</v>
      </c>
      <c r="O71" s="1">
        <v>2</v>
      </c>
      <c r="T71" s="6">
        <v>0.4</v>
      </c>
      <c r="U71" s="1">
        <v>0</v>
      </c>
      <c r="W71" s="6">
        <v>0.4</v>
      </c>
      <c r="X71" s="1">
        <v>0</v>
      </c>
      <c r="AC71" s="6">
        <v>0.4</v>
      </c>
      <c r="AD71" s="1">
        <v>0</v>
      </c>
      <c r="AF71" s="6">
        <v>0.4</v>
      </c>
      <c r="AG71" s="1">
        <v>0</v>
      </c>
      <c r="AI71" s="6">
        <v>0.4</v>
      </c>
      <c r="AJ71" s="1">
        <v>0</v>
      </c>
      <c r="AL71" s="1"/>
      <c r="AM71" s="1"/>
      <c r="AR71" s="1">
        <v>-6</v>
      </c>
      <c r="AS71" s="1" t="s">
        <v>249</v>
      </c>
      <c r="AU71" s="6">
        <v>0.4</v>
      </c>
      <c r="AV71" s="1">
        <v>0</v>
      </c>
      <c r="AX71" s="1">
        <v>10</v>
      </c>
      <c r="AY71" s="1" t="s">
        <v>249</v>
      </c>
      <c r="BJ71" s="1">
        <v>239</v>
      </c>
      <c r="BK71" s="1" t="s">
        <v>248</v>
      </c>
      <c r="BV71" s="6">
        <v>0.4</v>
      </c>
      <c r="BW71" s="1">
        <v>0</v>
      </c>
    </row>
    <row r="72" spans="1:75" ht="100.5" customHeight="1" x14ac:dyDescent="0.35">
      <c r="A72" s="4" t="s">
        <v>274</v>
      </c>
      <c r="B72" s="8" t="s">
        <v>46</v>
      </c>
      <c r="C72" s="53"/>
      <c r="D72" s="159"/>
      <c r="E72" s="119" t="s">
        <v>252</v>
      </c>
      <c r="F72" s="208"/>
      <c r="N72" s="1" t="s">
        <v>170</v>
      </c>
      <c r="O72" s="1">
        <v>0</v>
      </c>
      <c r="T72" s="6">
        <v>0.39</v>
      </c>
      <c r="U72" s="1">
        <v>0</v>
      </c>
      <c r="W72" s="6">
        <v>0.39</v>
      </c>
      <c r="X72" s="1">
        <v>0</v>
      </c>
      <c r="AC72" s="6">
        <v>0.39</v>
      </c>
      <c r="AD72" s="1">
        <v>0</v>
      </c>
      <c r="AF72" s="6">
        <v>0.39</v>
      </c>
      <c r="AG72" s="1">
        <v>0</v>
      </c>
      <c r="AI72" s="6">
        <v>0.39</v>
      </c>
      <c r="AJ72" s="1">
        <v>0</v>
      </c>
      <c r="AL72" s="1"/>
      <c r="AM72" s="1"/>
      <c r="AR72" s="1">
        <v>-7</v>
      </c>
      <c r="AS72" s="1" t="s">
        <v>249</v>
      </c>
      <c r="AU72" s="6">
        <v>0.39</v>
      </c>
      <c r="AV72" s="1">
        <v>0</v>
      </c>
      <c r="AX72" s="1">
        <v>9</v>
      </c>
      <c r="AY72" s="1" t="s">
        <v>249</v>
      </c>
      <c r="BJ72" s="1">
        <v>238</v>
      </c>
      <c r="BK72" s="1" t="s">
        <v>248</v>
      </c>
      <c r="BV72" s="6">
        <v>0.39</v>
      </c>
      <c r="BW72" s="1">
        <v>0</v>
      </c>
    </row>
    <row r="73" spans="1:75" ht="75" customHeight="1" thickBot="1" x14ac:dyDescent="0.4">
      <c r="A73" s="4">
        <v>3.18</v>
      </c>
      <c r="B73" s="8" t="s">
        <v>48</v>
      </c>
      <c r="C73" s="53"/>
      <c r="D73" s="102"/>
      <c r="E73" s="119" t="e">
        <f>VLOOKUP(C73,$N$11:$O$42,2,FALSE)</f>
        <v>#N/A</v>
      </c>
      <c r="F73" s="209"/>
      <c r="N73" s="1" t="s">
        <v>171</v>
      </c>
      <c r="O73" s="1">
        <v>-1</v>
      </c>
      <c r="T73" s="6">
        <v>0.38</v>
      </c>
      <c r="U73" s="1">
        <v>0</v>
      </c>
      <c r="W73" s="6">
        <v>0.38</v>
      </c>
      <c r="X73" s="1">
        <v>0</v>
      </c>
      <c r="AC73" s="6">
        <v>0.38</v>
      </c>
      <c r="AD73" s="1">
        <v>0</v>
      </c>
      <c r="AF73" s="6">
        <v>0.38</v>
      </c>
      <c r="AG73" s="1">
        <v>0</v>
      </c>
      <c r="AI73" s="6">
        <v>0.38</v>
      </c>
      <c r="AJ73" s="1">
        <v>0</v>
      </c>
      <c r="AL73" s="1"/>
      <c r="AM73" s="1"/>
      <c r="AR73" s="1">
        <v>-8</v>
      </c>
      <c r="AS73" s="1" t="s">
        <v>249</v>
      </c>
      <c r="AU73" s="6">
        <v>0.38</v>
      </c>
      <c r="AV73" s="1">
        <v>0</v>
      </c>
      <c r="AX73" s="1">
        <v>8</v>
      </c>
      <c r="AY73" s="1" t="s">
        <v>249</v>
      </c>
      <c r="BJ73" s="1">
        <v>237</v>
      </c>
      <c r="BK73" s="1" t="s">
        <v>248</v>
      </c>
      <c r="BV73" s="6">
        <v>0.38</v>
      </c>
      <c r="BW73" s="1">
        <v>0</v>
      </c>
    </row>
    <row r="74" spans="1:75" ht="17.25" customHeight="1" thickBot="1" x14ac:dyDescent="0.4">
      <c r="A74" s="201" t="s">
        <v>220</v>
      </c>
      <c r="B74" s="202"/>
      <c r="C74" s="202"/>
      <c r="D74" s="203"/>
      <c r="E74" s="128" t="e">
        <f>SUM(E47,E49:E54,E56:E73)</f>
        <v>#N/A</v>
      </c>
      <c r="F74" s="130" t="e">
        <f>VLOOKUP(E74,AO11:AP60,2,FALSE)</f>
        <v>#N/A</v>
      </c>
      <c r="N74" s="1" t="s">
        <v>194</v>
      </c>
      <c r="O74" s="1">
        <v>-1</v>
      </c>
      <c r="T74" s="6">
        <v>0.37</v>
      </c>
      <c r="U74" s="1">
        <v>0</v>
      </c>
      <c r="W74" s="6">
        <v>0.37</v>
      </c>
      <c r="X74" s="1">
        <v>0</v>
      </c>
      <c r="AC74" s="6">
        <v>0.37</v>
      </c>
      <c r="AD74" s="1">
        <v>0</v>
      </c>
      <c r="AF74" s="6">
        <v>0.37</v>
      </c>
      <c r="AG74" s="1">
        <v>0</v>
      </c>
      <c r="AI74" s="6">
        <v>0.37</v>
      </c>
      <c r="AJ74" s="1">
        <v>0</v>
      </c>
      <c r="AL74" s="1"/>
      <c r="AM74" s="1"/>
      <c r="AR74" s="1">
        <v>-9</v>
      </c>
      <c r="AS74" s="1" t="s">
        <v>249</v>
      </c>
      <c r="AU74" s="6">
        <v>0.37</v>
      </c>
      <c r="AV74" s="1">
        <v>0</v>
      </c>
      <c r="AX74" s="1">
        <v>7</v>
      </c>
      <c r="AY74" s="1" t="s">
        <v>249</v>
      </c>
      <c r="BJ74" s="1">
        <v>236</v>
      </c>
      <c r="BK74" s="1" t="s">
        <v>248</v>
      </c>
      <c r="BV74" s="6">
        <v>0.37</v>
      </c>
      <c r="BW74" s="1">
        <v>0</v>
      </c>
    </row>
    <row r="75" spans="1:75" ht="15" thickBot="1" x14ac:dyDescent="0.4">
      <c r="A75" s="224" t="s">
        <v>219</v>
      </c>
      <c r="B75" s="225"/>
      <c r="C75" s="225"/>
      <c r="D75" s="225"/>
      <c r="E75" s="225"/>
      <c r="F75" s="226"/>
      <c r="N75" s="1" t="s">
        <v>354</v>
      </c>
      <c r="O75" s="1">
        <v>1</v>
      </c>
      <c r="T75" s="6">
        <v>0.36</v>
      </c>
      <c r="U75" s="1">
        <v>0</v>
      </c>
      <c r="W75" s="6">
        <v>0.36</v>
      </c>
      <c r="X75" s="1">
        <v>0</v>
      </c>
      <c r="AC75" s="6">
        <v>0.36</v>
      </c>
      <c r="AD75" s="1">
        <v>0</v>
      </c>
      <c r="AF75" s="6">
        <v>0.36</v>
      </c>
      <c r="AG75" s="1">
        <v>0</v>
      </c>
      <c r="AI75" s="6">
        <v>0.36</v>
      </c>
      <c r="AJ75" s="1">
        <v>0</v>
      </c>
      <c r="AL75" s="1"/>
      <c r="AM75" s="1"/>
      <c r="AR75" s="1"/>
      <c r="AS75" s="1"/>
      <c r="AU75" s="6">
        <v>0.36</v>
      </c>
      <c r="AV75" s="1">
        <v>0</v>
      </c>
      <c r="AX75" s="1">
        <v>6</v>
      </c>
      <c r="AY75" s="1" t="s">
        <v>249</v>
      </c>
      <c r="BJ75" s="1">
        <v>235</v>
      </c>
      <c r="BK75" s="1" t="s">
        <v>248</v>
      </c>
      <c r="BV75" s="6">
        <v>0.36</v>
      </c>
      <c r="BW75" s="1">
        <v>0</v>
      </c>
    </row>
    <row r="76" spans="1:75" ht="408.75" customHeight="1" thickBot="1" x14ac:dyDescent="0.4">
      <c r="A76" s="204"/>
      <c r="B76" s="205"/>
      <c r="C76" s="205"/>
      <c r="D76" s="205"/>
      <c r="E76" s="205"/>
      <c r="F76" s="206"/>
      <c r="N76" s="1" t="s">
        <v>355</v>
      </c>
      <c r="O76" s="1">
        <v>2</v>
      </c>
      <c r="T76" s="6">
        <v>0.35</v>
      </c>
      <c r="U76" s="1">
        <v>0</v>
      </c>
      <c r="W76" s="6">
        <v>0.35</v>
      </c>
      <c r="X76" s="1">
        <v>0</v>
      </c>
      <c r="AC76" s="6">
        <v>0.35</v>
      </c>
      <c r="AD76" s="1">
        <v>0</v>
      </c>
      <c r="AF76" s="6">
        <v>0.35</v>
      </c>
      <c r="AG76" s="1">
        <v>0</v>
      </c>
      <c r="AI76" s="6">
        <v>0.35</v>
      </c>
      <c r="AJ76" s="1">
        <v>0</v>
      </c>
      <c r="AL76" s="1"/>
      <c r="AM76" s="1"/>
      <c r="AR76" s="1"/>
      <c r="AS76" s="1"/>
      <c r="AU76" s="6">
        <v>0.35</v>
      </c>
      <c r="AV76" s="1">
        <v>0</v>
      </c>
      <c r="AX76" s="1">
        <v>5</v>
      </c>
      <c r="AY76" s="1" t="s">
        <v>249</v>
      </c>
      <c r="BJ76" s="1">
        <v>234</v>
      </c>
      <c r="BK76" s="1" t="s">
        <v>248</v>
      </c>
      <c r="BV76" s="6">
        <v>0.35</v>
      </c>
      <c r="BW76" s="1">
        <v>0</v>
      </c>
    </row>
    <row r="77" spans="1:75" ht="19.5" customHeight="1" thickBot="1" x14ac:dyDescent="0.5">
      <c r="A77" s="116">
        <v>4</v>
      </c>
      <c r="B77" s="187" t="s">
        <v>141</v>
      </c>
      <c r="C77" s="188"/>
      <c r="D77" s="155" t="s">
        <v>51</v>
      </c>
      <c r="E77" s="117" t="s">
        <v>65</v>
      </c>
      <c r="F77" s="123" t="s">
        <v>68</v>
      </c>
      <c r="N77" s="1" t="s">
        <v>356</v>
      </c>
      <c r="O77" s="1">
        <v>3</v>
      </c>
      <c r="T77" s="6">
        <v>0.34</v>
      </c>
      <c r="U77" s="1">
        <v>0</v>
      </c>
      <c r="W77" s="6">
        <v>0.34</v>
      </c>
      <c r="X77" s="1">
        <v>0</v>
      </c>
      <c r="AC77" s="6">
        <v>0.34</v>
      </c>
      <c r="AD77" s="1">
        <v>0</v>
      </c>
      <c r="AF77" s="6">
        <v>0.34</v>
      </c>
      <c r="AG77" s="1">
        <v>0</v>
      </c>
      <c r="AI77" s="6">
        <v>0.34</v>
      </c>
      <c r="AJ77" s="1">
        <v>0</v>
      </c>
      <c r="AL77" s="1"/>
      <c r="AM77" s="1"/>
      <c r="AR77" s="1"/>
      <c r="AS77" s="1"/>
      <c r="AU77" s="6">
        <v>0.34</v>
      </c>
      <c r="AV77" s="1">
        <v>0</v>
      </c>
      <c r="AX77" s="1">
        <v>4</v>
      </c>
      <c r="AY77" s="1" t="s">
        <v>249</v>
      </c>
      <c r="BJ77" s="1">
        <v>233</v>
      </c>
      <c r="BK77" s="1" t="s">
        <v>248</v>
      </c>
      <c r="BV77" s="6">
        <v>0.34</v>
      </c>
      <c r="BW77" s="1">
        <v>0</v>
      </c>
    </row>
    <row r="78" spans="1:75" ht="86.25" customHeight="1" x14ac:dyDescent="0.35">
      <c r="A78" s="113">
        <v>4.0999999999999996</v>
      </c>
      <c r="B78" s="114" t="s">
        <v>142</v>
      </c>
      <c r="C78" s="115"/>
      <c r="D78" s="160"/>
      <c r="E78" s="118" t="e">
        <f>VLOOKUP(C78,$N$11:$O$42,2,FALSE)</f>
        <v>#N/A</v>
      </c>
      <c r="F78" s="257" t="e">
        <f>E125/AY10</f>
        <v>#N/A</v>
      </c>
      <c r="N78" s="1" t="s">
        <v>365</v>
      </c>
      <c r="O78" s="1">
        <v>2</v>
      </c>
      <c r="T78" s="6">
        <v>0.33</v>
      </c>
      <c r="U78" s="1">
        <v>0</v>
      </c>
      <c r="W78" s="6">
        <v>0.33</v>
      </c>
      <c r="X78" s="1">
        <v>0</v>
      </c>
      <c r="AC78" s="6">
        <v>0.33</v>
      </c>
      <c r="AD78" s="1">
        <v>0</v>
      </c>
      <c r="AF78" s="6">
        <v>0.33</v>
      </c>
      <c r="AG78" s="1">
        <v>0</v>
      </c>
      <c r="AI78" s="6">
        <v>0.33</v>
      </c>
      <c r="AJ78" s="1">
        <v>0</v>
      </c>
      <c r="AL78" s="1"/>
      <c r="AM78" s="1"/>
      <c r="AR78" s="1"/>
      <c r="AS78" s="1"/>
      <c r="AU78" s="6">
        <v>0.33</v>
      </c>
      <c r="AV78" s="1">
        <v>0</v>
      </c>
      <c r="AX78" s="1">
        <v>3</v>
      </c>
      <c r="AY78" s="1" t="s">
        <v>249</v>
      </c>
      <c r="BJ78" s="1">
        <v>232</v>
      </c>
      <c r="BK78" s="1" t="s">
        <v>248</v>
      </c>
      <c r="BV78" s="6">
        <v>0.33</v>
      </c>
      <c r="BW78" s="1">
        <v>0</v>
      </c>
    </row>
    <row r="79" spans="1:75" ht="65.25" customHeight="1" x14ac:dyDescent="0.35">
      <c r="A79" s="3">
        <v>4.2</v>
      </c>
      <c r="B79" s="8" t="s">
        <v>143</v>
      </c>
      <c r="C79" s="53"/>
      <c r="D79" s="101"/>
      <c r="E79" s="119" t="e">
        <f>VLOOKUP(C79,$N$11:$O$42,2,FALSE)</f>
        <v>#N/A</v>
      </c>
      <c r="F79" s="258"/>
      <c r="N79" s="1" t="s">
        <v>93</v>
      </c>
      <c r="O79" s="1">
        <v>1</v>
      </c>
      <c r="T79" s="6">
        <v>0.32</v>
      </c>
      <c r="U79" s="1">
        <v>0</v>
      </c>
      <c r="W79" s="6">
        <v>0.32</v>
      </c>
      <c r="X79" s="1">
        <v>0</v>
      </c>
      <c r="AC79" s="6">
        <v>0.32</v>
      </c>
      <c r="AD79" s="1">
        <v>0</v>
      </c>
      <c r="AF79" s="6">
        <v>0.32</v>
      </c>
      <c r="AG79" s="1">
        <v>0</v>
      </c>
      <c r="AI79" s="6">
        <v>0.32</v>
      </c>
      <c r="AJ79" s="1">
        <v>0</v>
      </c>
      <c r="AL79" s="1"/>
      <c r="AM79" s="1"/>
      <c r="AR79" s="1"/>
      <c r="AS79" s="1"/>
      <c r="AU79" s="6">
        <v>0.32</v>
      </c>
      <c r="AV79" s="1">
        <v>0</v>
      </c>
      <c r="AX79" s="1">
        <v>2</v>
      </c>
      <c r="AY79" s="1" t="s">
        <v>249</v>
      </c>
      <c r="BJ79" s="1">
        <v>231</v>
      </c>
      <c r="BK79" s="1" t="s">
        <v>248</v>
      </c>
      <c r="BV79" s="6">
        <v>0.32</v>
      </c>
      <c r="BW79" s="1">
        <v>0</v>
      </c>
    </row>
    <row r="80" spans="1:75" ht="89.25" customHeight="1" x14ac:dyDescent="0.35">
      <c r="A80" s="74" t="s">
        <v>299</v>
      </c>
      <c r="B80" s="75" t="s">
        <v>394</v>
      </c>
      <c r="C80" s="98"/>
      <c r="D80" s="137"/>
      <c r="E80" s="124" t="s">
        <v>252</v>
      </c>
      <c r="F80" s="258"/>
      <c r="N80" s="1" t="s">
        <v>194</v>
      </c>
      <c r="O80" s="1">
        <v>-1</v>
      </c>
      <c r="T80" s="6">
        <v>0.31</v>
      </c>
      <c r="U80" s="1">
        <v>0</v>
      </c>
      <c r="W80" s="6">
        <v>0.31</v>
      </c>
      <c r="X80" s="1">
        <v>0</v>
      </c>
      <c r="AC80" s="6">
        <v>0.31</v>
      </c>
      <c r="AD80" s="1">
        <v>0</v>
      </c>
      <c r="AF80" s="6">
        <v>0.31</v>
      </c>
      <c r="AG80" s="1">
        <v>0</v>
      </c>
      <c r="AI80" s="6">
        <v>0.31</v>
      </c>
      <c r="AJ80" s="1">
        <v>0</v>
      </c>
      <c r="AL80" s="1"/>
      <c r="AM80" s="1"/>
      <c r="AR80" s="1"/>
      <c r="AS80" s="1"/>
      <c r="AU80" s="6">
        <v>0.31</v>
      </c>
      <c r="AV80" s="1">
        <v>0</v>
      </c>
      <c r="AX80" s="1">
        <v>1</v>
      </c>
      <c r="AY80" s="1" t="s">
        <v>249</v>
      </c>
      <c r="BJ80" s="1">
        <v>230</v>
      </c>
      <c r="BK80" s="1" t="s">
        <v>248</v>
      </c>
      <c r="BV80" s="6">
        <v>0.31</v>
      </c>
      <c r="BW80" s="1">
        <v>0</v>
      </c>
    </row>
    <row r="81" spans="1:75" ht="68.25" customHeight="1" x14ac:dyDescent="0.35">
      <c r="A81" s="3">
        <v>4.3</v>
      </c>
      <c r="B81" s="8" t="s">
        <v>32</v>
      </c>
      <c r="C81" s="53"/>
      <c r="D81" s="159"/>
      <c r="E81" s="124" t="s">
        <v>252</v>
      </c>
      <c r="F81" s="258"/>
      <c r="N81" s="1" t="s">
        <v>100</v>
      </c>
      <c r="O81" s="1">
        <v>2</v>
      </c>
      <c r="T81" s="6">
        <v>0.3</v>
      </c>
      <c r="U81" s="1">
        <v>0</v>
      </c>
      <c r="W81" s="6">
        <v>0.3</v>
      </c>
      <c r="X81" s="1">
        <v>0</v>
      </c>
      <c r="AC81" s="6">
        <v>0.3</v>
      </c>
      <c r="AD81" s="1">
        <v>0</v>
      </c>
      <c r="AF81" s="6">
        <v>0.3</v>
      </c>
      <c r="AG81" s="1">
        <v>0</v>
      </c>
      <c r="AI81" s="6">
        <v>0.3</v>
      </c>
      <c r="AJ81" s="1">
        <v>0</v>
      </c>
      <c r="AL81" s="1"/>
      <c r="AM81" s="1"/>
      <c r="AR81" s="1"/>
      <c r="AS81" s="1"/>
      <c r="AU81" s="6">
        <v>0.3</v>
      </c>
      <c r="AV81" s="1">
        <v>0</v>
      </c>
      <c r="AX81" s="1">
        <v>0</v>
      </c>
      <c r="AY81" s="1" t="s">
        <v>249</v>
      </c>
      <c r="BJ81" s="1">
        <v>229</v>
      </c>
      <c r="BK81" s="1" t="s">
        <v>248</v>
      </c>
      <c r="BV81" s="6">
        <v>0.3</v>
      </c>
      <c r="BW81" s="1">
        <v>0</v>
      </c>
    </row>
    <row r="82" spans="1:75" ht="85.5" customHeight="1" x14ac:dyDescent="0.35">
      <c r="A82" s="3">
        <v>4.4000000000000004</v>
      </c>
      <c r="B82" s="8" t="s">
        <v>144</v>
      </c>
      <c r="C82" s="53"/>
      <c r="D82" s="101"/>
      <c r="E82" s="119" t="e">
        <f>VLOOKUP(C82,$N$11:$O$42,2,FALSE)</f>
        <v>#N/A</v>
      </c>
      <c r="F82" s="258"/>
      <c r="N82" s="85" t="s">
        <v>57</v>
      </c>
      <c r="O82" s="85">
        <v>2</v>
      </c>
      <c r="T82" s="6">
        <v>0.28999999999999998</v>
      </c>
      <c r="U82" s="1">
        <v>0</v>
      </c>
      <c r="W82" s="6">
        <v>0.28999999999999998</v>
      </c>
      <c r="X82" s="1">
        <v>0</v>
      </c>
      <c r="AC82" s="6">
        <v>0.28999999999999998</v>
      </c>
      <c r="AD82" s="1">
        <v>0</v>
      </c>
      <c r="AF82" s="6">
        <v>0.28999999999999998</v>
      </c>
      <c r="AG82" s="1">
        <v>0</v>
      </c>
      <c r="AI82" s="6">
        <v>0.28999999999999998</v>
      </c>
      <c r="AJ82" s="1">
        <v>0</v>
      </c>
      <c r="AL82" s="1"/>
      <c r="AM82" s="1"/>
      <c r="AR82" s="1"/>
      <c r="AS82" s="1"/>
      <c r="AU82" s="6">
        <v>0.28999999999999998</v>
      </c>
      <c r="AV82" s="1">
        <v>0</v>
      </c>
      <c r="BJ82" s="1">
        <v>228</v>
      </c>
      <c r="BK82" s="1" t="s">
        <v>248</v>
      </c>
      <c r="BV82" s="6">
        <v>0.28999999999999998</v>
      </c>
      <c r="BW82" s="1">
        <v>0</v>
      </c>
    </row>
    <row r="83" spans="1:75" ht="74.25" customHeight="1" x14ac:dyDescent="0.35">
      <c r="A83" s="3" t="s">
        <v>300</v>
      </c>
      <c r="B83" s="8" t="s">
        <v>145</v>
      </c>
      <c r="C83" s="53"/>
      <c r="D83" s="101"/>
      <c r="E83" s="124" t="s">
        <v>252</v>
      </c>
      <c r="F83" s="258"/>
      <c r="N83" s="85" t="s">
        <v>161</v>
      </c>
      <c r="O83" s="85">
        <v>0</v>
      </c>
      <c r="T83" s="6">
        <v>0.28000000000000003</v>
      </c>
      <c r="U83" s="1">
        <v>0</v>
      </c>
      <c r="W83" s="6">
        <v>0.28000000000000003</v>
      </c>
      <c r="X83" s="1">
        <v>0</v>
      </c>
      <c r="AC83" s="6">
        <v>0.28000000000000003</v>
      </c>
      <c r="AD83" s="1">
        <v>0</v>
      </c>
      <c r="AF83" s="6">
        <v>0.28000000000000003</v>
      </c>
      <c r="AG83" s="1">
        <v>0</v>
      </c>
      <c r="AI83" s="6">
        <v>0.28000000000000003</v>
      </c>
      <c r="AJ83" s="1">
        <v>0</v>
      </c>
      <c r="AL83" s="1"/>
      <c r="AM83" s="1"/>
      <c r="AR83" s="1"/>
      <c r="AS83" s="1"/>
      <c r="AU83" s="6">
        <v>0.28000000000000003</v>
      </c>
      <c r="AV83" s="1">
        <v>0</v>
      </c>
      <c r="BJ83" s="1">
        <v>227</v>
      </c>
      <c r="BK83" s="1" t="s">
        <v>248</v>
      </c>
      <c r="BV83" s="6">
        <v>0.28000000000000003</v>
      </c>
      <c r="BW83" s="1">
        <v>0</v>
      </c>
    </row>
    <row r="84" spans="1:75" ht="18.649999999999999" customHeight="1" x14ac:dyDescent="0.35">
      <c r="A84" s="3" t="s">
        <v>301</v>
      </c>
      <c r="B84" s="8" t="s">
        <v>226</v>
      </c>
      <c r="C84" s="57" t="e">
        <f>(ROUND((C83/C11)*100,0))/100</f>
        <v>#DIV/0!</v>
      </c>
      <c r="D84" s="161"/>
      <c r="E84" s="124" t="s">
        <v>252</v>
      </c>
      <c r="F84" s="258"/>
      <c r="N84" s="85" t="s">
        <v>94</v>
      </c>
      <c r="O84">
        <v>1</v>
      </c>
      <c r="T84" s="6"/>
      <c r="U84" s="1">
        <v>0</v>
      </c>
      <c r="W84" s="6"/>
      <c r="X84" s="1">
        <v>0</v>
      </c>
      <c r="AC84" s="6"/>
      <c r="AD84" s="1">
        <v>0</v>
      </c>
      <c r="AF84" s="6"/>
      <c r="AG84" s="1">
        <v>0</v>
      </c>
      <c r="AI84" s="6"/>
      <c r="AJ84" s="1">
        <v>0</v>
      </c>
      <c r="AL84" s="1"/>
      <c r="AM84" s="1"/>
      <c r="AR84" s="1"/>
      <c r="AS84" s="1"/>
      <c r="AU84" s="6"/>
      <c r="AV84" s="1">
        <v>0</v>
      </c>
      <c r="BJ84" s="1">
        <v>226</v>
      </c>
      <c r="BK84" s="1" t="s">
        <v>248</v>
      </c>
      <c r="BV84" s="6">
        <v>0.27</v>
      </c>
      <c r="BW84" s="1">
        <v>0</v>
      </c>
    </row>
    <row r="85" spans="1:75" ht="77.25" customHeight="1" x14ac:dyDescent="0.35">
      <c r="A85" s="3" t="s">
        <v>302</v>
      </c>
      <c r="B85" s="8" t="s">
        <v>146</v>
      </c>
      <c r="C85" s="53"/>
      <c r="D85" s="161"/>
      <c r="E85" s="124" t="s">
        <v>252</v>
      </c>
      <c r="F85" s="258"/>
      <c r="N85" s="85" t="s">
        <v>377</v>
      </c>
      <c r="O85">
        <v>2</v>
      </c>
      <c r="T85" s="6">
        <v>0.27</v>
      </c>
      <c r="U85" s="1">
        <v>0</v>
      </c>
      <c r="W85" s="6">
        <v>0.27</v>
      </c>
      <c r="X85" s="1">
        <v>0</v>
      </c>
      <c r="AC85" s="6">
        <v>0.27</v>
      </c>
      <c r="AD85" s="1">
        <v>0</v>
      </c>
      <c r="AF85" s="6">
        <v>0.27</v>
      </c>
      <c r="AG85" s="1">
        <v>0</v>
      </c>
      <c r="AI85" s="6">
        <v>0.27</v>
      </c>
      <c r="AJ85" s="1">
        <v>0</v>
      </c>
      <c r="AL85" s="1"/>
      <c r="AM85" s="1"/>
      <c r="AR85" s="1"/>
      <c r="AS85" s="1"/>
      <c r="AU85" s="6">
        <v>0.27</v>
      </c>
      <c r="AV85" s="1">
        <v>0</v>
      </c>
      <c r="BJ85" s="1">
        <v>225</v>
      </c>
      <c r="BK85" s="1" t="s">
        <v>248</v>
      </c>
      <c r="BV85" s="6">
        <v>0.26</v>
      </c>
      <c r="BW85" s="1">
        <v>0</v>
      </c>
    </row>
    <row r="86" spans="1:75" ht="18" customHeight="1" x14ac:dyDescent="0.35">
      <c r="A86" s="3" t="s">
        <v>303</v>
      </c>
      <c r="B86" s="8" t="s">
        <v>251</v>
      </c>
      <c r="C86" s="57" t="e">
        <f>(ROUND((C85/C11)*100,0))/100</f>
        <v>#DIV/0!</v>
      </c>
      <c r="D86" s="161"/>
      <c r="E86" s="124" t="s">
        <v>252</v>
      </c>
      <c r="F86" s="258"/>
      <c r="T86" s="6"/>
      <c r="U86" s="1">
        <v>0</v>
      </c>
      <c r="W86" s="6"/>
      <c r="X86" s="1">
        <v>0</v>
      </c>
      <c r="AC86" s="6"/>
      <c r="AD86" s="1">
        <v>0</v>
      </c>
      <c r="AF86" s="6"/>
      <c r="AG86" s="1">
        <v>0</v>
      </c>
      <c r="AI86" s="6"/>
      <c r="AJ86" s="1">
        <v>0</v>
      </c>
      <c r="AL86" s="1"/>
      <c r="AM86" s="1"/>
      <c r="AR86" s="1"/>
      <c r="AS86" s="1"/>
      <c r="AU86" s="6"/>
      <c r="AV86" s="1">
        <v>0</v>
      </c>
      <c r="BJ86" s="1">
        <v>224</v>
      </c>
      <c r="BK86" s="1" t="s">
        <v>256</v>
      </c>
      <c r="BV86" s="6">
        <v>0.25</v>
      </c>
      <c r="BW86" s="1">
        <v>0</v>
      </c>
    </row>
    <row r="87" spans="1:75" ht="75" customHeight="1" x14ac:dyDescent="0.35">
      <c r="A87" s="3">
        <v>4.5</v>
      </c>
      <c r="B87" s="8" t="s">
        <v>26</v>
      </c>
      <c r="C87" s="98"/>
      <c r="D87" s="102"/>
      <c r="E87" s="124" t="s">
        <v>252</v>
      </c>
      <c r="F87" s="258"/>
      <c r="T87" s="6">
        <v>0.26</v>
      </c>
      <c r="U87" s="1">
        <v>0</v>
      </c>
      <c r="W87" s="6">
        <v>0.26</v>
      </c>
      <c r="X87" s="1">
        <v>0</v>
      </c>
      <c r="AC87" s="6">
        <v>0.26</v>
      </c>
      <c r="AD87" s="1">
        <v>0</v>
      </c>
      <c r="AF87" s="6">
        <v>0.26</v>
      </c>
      <c r="AG87" s="1">
        <v>0</v>
      </c>
      <c r="AI87" s="6">
        <v>0.26</v>
      </c>
      <c r="AJ87" s="1">
        <v>0</v>
      </c>
      <c r="AL87" s="1"/>
      <c r="AM87" s="1"/>
      <c r="AR87" s="1"/>
      <c r="AS87" s="1"/>
      <c r="AU87" s="6">
        <v>0.26</v>
      </c>
      <c r="AV87" s="1">
        <v>0</v>
      </c>
      <c r="BJ87" s="1">
        <v>223</v>
      </c>
      <c r="BK87" s="1" t="s">
        <v>256</v>
      </c>
      <c r="BN87" s="31"/>
      <c r="BV87" s="6">
        <v>0.24</v>
      </c>
      <c r="BW87" s="1">
        <v>0</v>
      </c>
    </row>
    <row r="88" spans="1:75" ht="59.25" customHeight="1" x14ac:dyDescent="0.35">
      <c r="A88" s="3">
        <v>4.5999999999999996</v>
      </c>
      <c r="B88" s="8" t="s">
        <v>147</v>
      </c>
      <c r="C88" s="53"/>
      <c r="D88" s="101"/>
      <c r="E88" s="119" t="e">
        <f t="shared" ref="E88:E96" si="2">VLOOKUP(C88,$N$11:$O$42,2,FALSE)</f>
        <v>#N/A</v>
      </c>
      <c r="F88" s="258"/>
      <c r="T88" s="6">
        <v>0.25</v>
      </c>
      <c r="U88" s="1">
        <v>0</v>
      </c>
      <c r="W88" s="6">
        <v>0.25</v>
      </c>
      <c r="X88" s="1">
        <v>0</v>
      </c>
      <c r="AC88" s="6">
        <v>0.25</v>
      </c>
      <c r="AD88" s="1">
        <v>0</v>
      </c>
      <c r="AF88" s="6">
        <v>0.25</v>
      </c>
      <c r="AG88" s="1">
        <v>0</v>
      </c>
      <c r="AI88" s="6">
        <v>0.25</v>
      </c>
      <c r="AJ88" s="1">
        <v>0</v>
      </c>
      <c r="AL88" s="1"/>
      <c r="AM88" s="1"/>
      <c r="AR88" s="1"/>
      <c r="AS88" s="1"/>
      <c r="AU88" s="6">
        <v>0.25</v>
      </c>
      <c r="AV88" s="1">
        <v>0</v>
      </c>
      <c r="BJ88" s="1">
        <v>222</v>
      </c>
      <c r="BK88" s="1" t="s">
        <v>256</v>
      </c>
      <c r="BV88" s="6">
        <v>0.23</v>
      </c>
      <c r="BW88" s="1">
        <v>0</v>
      </c>
    </row>
    <row r="89" spans="1:75" ht="59.25" customHeight="1" x14ac:dyDescent="0.35">
      <c r="A89" s="3">
        <v>4.7</v>
      </c>
      <c r="B89" s="8" t="s">
        <v>148</v>
      </c>
      <c r="C89" s="53"/>
      <c r="D89" s="101"/>
      <c r="E89" s="119" t="e">
        <f t="shared" si="2"/>
        <v>#N/A</v>
      </c>
      <c r="F89" s="258"/>
      <c r="T89" s="6">
        <v>0.24</v>
      </c>
      <c r="U89" s="1">
        <v>0</v>
      </c>
      <c r="W89" s="6">
        <v>0.24</v>
      </c>
      <c r="X89" s="1">
        <v>0</v>
      </c>
      <c r="AC89" s="6">
        <v>0.24</v>
      </c>
      <c r="AD89" s="1">
        <v>0</v>
      </c>
      <c r="AF89" s="6">
        <v>0.24</v>
      </c>
      <c r="AG89" s="1">
        <v>0</v>
      </c>
      <c r="AI89" s="6">
        <v>0.24</v>
      </c>
      <c r="AJ89" s="1">
        <v>0</v>
      </c>
      <c r="AL89" s="1"/>
      <c r="AM89" s="1"/>
      <c r="AR89" s="1"/>
      <c r="AS89" s="1"/>
      <c r="AU89" s="6">
        <v>0.24</v>
      </c>
      <c r="AV89" s="1">
        <v>0</v>
      </c>
      <c r="BJ89" s="1">
        <v>221</v>
      </c>
      <c r="BK89" s="1" t="s">
        <v>256</v>
      </c>
      <c r="BV89" s="6">
        <v>0.22</v>
      </c>
      <c r="BW89" s="1">
        <v>0</v>
      </c>
    </row>
    <row r="90" spans="1:75" ht="64.5" customHeight="1" x14ac:dyDescent="0.35">
      <c r="A90" s="3">
        <v>4.8</v>
      </c>
      <c r="B90" s="8" t="s">
        <v>149</v>
      </c>
      <c r="C90" s="53"/>
      <c r="D90" s="101"/>
      <c r="E90" s="119" t="e">
        <f t="shared" si="2"/>
        <v>#N/A</v>
      </c>
      <c r="F90" s="258"/>
      <c r="T90" s="6">
        <v>0.23</v>
      </c>
      <c r="U90" s="1">
        <v>0</v>
      </c>
      <c r="W90" s="6">
        <v>0.23</v>
      </c>
      <c r="X90" s="1">
        <v>0</v>
      </c>
      <c r="AC90" s="6">
        <v>0.23</v>
      </c>
      <c r="AD90" s="1">
        <v>0</v>
      </c>
      <c r="AF90" s="6">
        <v>0.23</v>
      </c>
      <c r="AG90" s="1">
        <v>0</v>
      </c>
      <c r="AI90" s="6">
        <v>0.23</v>
      </c>
      <c r="AJ90" s="1">
        <v>0</v>
      </c>
      <c r="AL90" s="1"/>
      <c r="AM90" s="1"/>
      <c r="AR90" s="1"/>
      <c r="AS90" s="1"/>
      <c r="AU90" s="6">
        <v>0.23</v>
      </c>
      <c r="AV90" s="1">
        <v>0</v>
      </c>
      <c r="BJ90" s="1">
        <v>220</v>
      </c>
      <c r="BK90" s="1" t="s">
        <v>256</v>
      </c>
      <c r="BV90" s="6">
        <v>0.21</v>
      </c>
      <c r="BW90" s="1">
        <v>0</v>
      </c>
    </row>
    <row r="91" spans="1:75" ht="63.75" customHeight="1" x14ac:dyDescent="0.35">
      <c r="A91" s="3">
        <v>4.9000000000000004</v>
      </c>
      <c r="B91" s="8" t="s">
        <v>150</v>
      </c>
      <c r="C91" s="53"/>
      <c r="D91" s="101"/>
      <c r="E91" s="119" t="e">
        <f t="shared" si="2"/>
        <v>#N/A</v>
      </c>
      <c r="F91" s="258"/>
      <c r="T91" s="6">
        <v>0.22</v>
      </c>
      <c r="U91" s="1">
        <v>0</v>
      </c>
      <c r="W91" s="6">
        <v>0.22</v>
      </c>
      <c r="X91" s="1">
        <v>0</v>
      </c>
      <c r="AC91" s="6">
        <v>0.22</v>
      </c>
      <c r="AD91" s="1">
        <v>0</v>
      </c>
      <c r="AF91" s="6">
        <v>0.22</v>
      </c>
      <c r="AG91" s="1">
        <v>0</v>
      </c>
      <c r="AI91" s="6">
        <v>0.22</v>
      </c>
      <c r="AJ91" s="1">
        <v>0</v>
      </c>
      <c r="AL91" s="1"/>
      <c r="AM91" s="1"/>
      <c r="AU91" s="6">
        <v>0.22</v>
      </c>
      <c r="AV91" s="1">
        <v>0</v>
      </c>
      <c r="BJ91" s="1">
        <v>219</v>
      </c>
      <c r="BK91" s="1" t="s">
        <v>256</v>
      </c>
      <c r="BV91" s="6">
        <v>0.2</v>
      </c>
      <c r="BW91" s="1">
        <v>0</v>
      </c>
    </row>
    <row r="92" spans="1:75" ht="64.5" customHeight="1" x14ac:dyDescent="0.35">
      <c r="A92" s="4">
        <v>4.0999999999999996</v>
      </c>
      <c r="B92" s="8" t="s">
        <v>151</v>
      </c>
      <c r="C92" s="53"/>
      <c r="D92" s="101"/>
      <c r="E92" s="119" t="e">
        <f t="shared" si="2"/>
        <v>#N/A</v>
      </c>
      <c r="F92" s="258"/>
      <c r="T92" s="6">
        <v>0.21</v>
      </c>
      <c r="U92" s="1">
        <v>0</v>
      </c>
      <c r="W92" s="6">
        <v>0.21</v>
      </c>
      <c r="X92" s="1">
        <v>0</v>
      </c>
      <c r="AC92" s="6">
        <v>0.21</v>
      </c>
      <c r="AD92" s="1">
        <v>0</v>
      </c>
      <c r="AF92" s="6">
        <v>0.21</v>
      </c>
      <c r="AG92" s="1">
        <v>0</v>
      </c>
      <c r="AI92" s="6">
        <v>0.21</v>
      </c>
      <c r="AJ92" s="1">
        <v>0</v>
      </c>
      <c r="AL92" s="1"/>
      <c r="AM92" s="1"/>
      <c r="AU92" s="6">
        <v>0.21</v>
      </c>
      <c r="AV92" s="1">
        <v>0</v>
      </c>
      <c r="BJ92" s="1">
        <v>218</v>
      </c>
      <c r="BK92" s="1" t="s">
        <v>256</v>
      </c>
      <c r="BV92" s="6">
        <v>0.19</v>
      </c>
      <c r="BW92" s="1">
        <v>0</v>
      </c>
    </row>
    <row r="93" spans="1:75" ht="66.75" customHeight="1" x14ac:dyDescent="0.35">
      <c r="A93" s="4">
        <v>4.1100000000000003</v>
      </c>
      <c r="B93" s="8" t="s">
        <v>152</v>
      </c>
      <c r="C93" s="53"/>
      <c r="D93" s="101"/>
      <c r="E93" s="119" t="e">
        <f t="shared" si="2"/>
        <v>#N/A</v>
      </c>
      <c r="F93" s="258"/>
      <c r="T93" s="6">
        <v>0.2</v>
      </c>
      <c r="U93" s="1">
        <v>0</v>
      </c>
      <c r="W93" s="6">
        <v>0.2</v>
      </c>
      <c r="X93" s="1">
        <v>0</v>
      </c>
      <c r="AC93" s="6">
        <v>0.2</v>
      </c>
      <c r="AD93" s="1">
        <v>0</v>
      </c>
      <c r="AF93" s="6">
        <v>0.2</v>
      </c>
      <c r="AG93" s="1">
        <v>0</v>
      </c>
      <c r="AI93" s="6">
        <v>0.2</v>
      </c>
      <c r="AJ93" s="1">
        <v>0</v>
      </c>
      <c r="AL93" s="1"/>
      <c r="AM93" s="1"/>
      <c r="AU93" s="6">
        <v>0.2</v>
      </c>
      <c r="AV93" s="1">
        <v>0</v>
      </c>
      <c r="BJ93" s="1">
        <v>217</v>
      </c>
      <c r="BK93" s="1" t="s">
        <v>256</v>
      </c>
      <c r="BV93" s="6">
        <v>0.18</v>
      </c>
      <c r="BW93" s="1">
        <v>0</v>
      </c>
    </row>
    <row r="94" spans="1:75" ht="69" customHeight="1" x14ac:dyDescent="0.35">
      <c r="A94" s="4">
        <v>4.12</v>
      </c>
      <c r="B94" s="8" t="s">
        <v>153</v>
      </c>
      <c r="C94" s="53"/>
      <c r="D94" s="101"/>
      <c r="E94" s="119" t="e">
        <f t="shared" si="2"/>
        <v>#N/A</v>
      </c>
      <c r="F94" s="258"/>
      <c r="T94" s="6">
        <v>0.19</v>
      </c>
      <c r="U94" s="1">
        <v>0</v>
      </c>
      <c r="W94" s="6">
        <v>0.19</v>
      </c>
      <c r="X94" s="1">
        <v>0</v>
      </c>
      <c r="AC94" s="6">
        <v>0.19</v>
      </c>
      <c r="AD94" s="1">
        <v>0</v>
      </c>
      <c r="AF94" s="6">
        <v>0.19</v>
      </c>
      <c r="AG94" s="1">
        <v>0</v>
      </c>
      <c r="AI94" s="6">
        <v>0.19</v>
      </c>
      <c r="AJ94" s="1">
        <v>0</v>
      </c>
      <c r="AL94" s="1"/>
      <c r="AM94" s="1"/>
      <c r="AU94" s="6">
        <v>0.19</v>
      </c>
      <c r="AV94" s="1">
        <v>0</v>
      </c>
      <c r="BJ94" s="1">
        <v>216</v>
      </c>
      <c r="BK94" s="1" t="s">
        <v>256</v>
      </c>
      <c r="BV94" s="6">
        <v>0.17</v>
      </c>
      <c r="BW94" s="1">
        <v>0</v>
      </c>
    </row>
    <row r="95" spans="1:75" ht="57" customHeight="1" x14ac:dyDescent="0.35">
      <c r="A95" s="4">
        <v>4.13</v>
      </c>
      <c r="B95" s="8" t="s">
        <v>154</v>
      </c>
      <c r="C95" s="53"/>
      <c r="D95" s="101"/>
      <c r="E95" s="119" t="e">
        <f t="shared" si="2"/>
        <v>#N/A</v>
      </c>
      <c r="F95" s="258"/>
      <c r="T95" s="6">
        <v>0.18</v>
      </c>
      <c r="U95" s="1">
        <v>0</v>
      </c>
      <c r="W95" s="6">
        <v>0.18</v>
      </c>
      <c r="X95" s="1">
        <v>0</v>
      </c>
      <c r="AC95" s="6">
        <v>0.18</v>
      </c>
      <c r="AD95" s="1">
        <v>0</v>
      </c>
      <c r="AF95" s="6">
        <v>0.18</v>
      </c>
      <c r="AG95" s="1">
        <v>0</v>
      </c>
      <c r="AI95" s="6">
        <v>0.18</v>
      </c>
      <c r="AJ95" s="1">
        <v>0</v>
      </c>
      <c r="AL95" s="1"/>
      <c r="AM95" s="1"/>
      <c r="AU95" s="6">
        <v>0.18</v>
      </c>
      <c r="AV95" s="1">
        <v>0</v>
      </c>
      <c r="BJ95" s="1">
        <v>215</v>
      </c>
      <c r="BK95" s="1" t="s">
        <v>256</v>
      </c>
      <c r="BV95" s="6">
        <v>0.16</v>
      </c>
      <c r="BW95" s="1">
        <v>0</v>
      </c>
    </row>
    <row r="96" spans="1:75" ht="64.5" customHeight="1" x14ac:dyDescent="0.35">
      <c r="A96" s="4">
        <v>4.1399999999999997</v>
      </c>
      <c r="B96" s="8" t="s">
        <v>155</v>
      </c>
      <c r="C96" s="53"/>
      <c r="D96" s="101"/>
      <c r="E96" s="119" t="e">
        <f t="shared" si="2"/>
        <v>#N/A</v>
      </c>
      <c r="F96" s="258"/>
      <c r="T96" s="6">
        <v>0.17</v>
      </c>
      <c r="U96" s="1">
        <v>0</v>
      </c>
      <c r="W96" s="6">
        <v>0.17</v>
      </c>
      <c r="X96" s="1">
        <v>0</v>
      </c>
      <c r="AC96" s="6">
        <v>0.17</v>
      </c>
      <c r="AD96" s="1">
        <v>0</v>
      </c>
      <c r="AF96" s="6">
        <v>0.17</v>
      </c>
      <c r="AG96" s="1">
        <v>0</v>
      </c>
      <c r="AI96" s="6">
        <v>0.17</v>
      </c>
      <c r="AJ96" s="1">
        <v>0</v>
      </c>
      <c r="AL96" s="1"/>
      <c r="AM96" s="1"/>
      <c r="AU96" s="6">
        <v>0.17</v>
      </c>
      <c r="AV96" s="1">
        <v>0</v>
      </c>
      <c r="BJ96" s="1">
        <v>214</v>
      </c>
      <c r="BK96" s="1" t="s">
        <v>256</v>
      </c>
      <c r="BV96" s="6">
        <v>0.15</v>
      </c>
      <c r="BW96" s="1">
        <v>0</v>
      </c>
    </row>
    <row r="97" spans="1:75" ht="105.75" customHeight="1" x14ac:dyDescent="0.35">
      <c r="A97" s="4">
        <v>4.1500000000000004</v>
      </c>
      <c r="B97" s="8" t="s">
        <v>156</v>
      </c>
      <c r="C97" s="53"/>
      <c r="D97" s="101"/>
      <c r="E97" s="119" t="e">
        <f>VLOOKUP(C97,$N$11:$O$68,2,FALSE)</f>
        <v>#N/A</v>
      </c>
      <c r="F97" s="258"/>
      <c r="T97" s="6">
        <v>0.16</v>
      </c>
      <c r="U97" s="1">
        <v>0</v>
      </c>
      <c r="W97" s="6">
        <v>0.16</v>
      </c>
      <c r="X97" s="1">
        <v>0</v>
      </c>
      <c r="AC97" s="6">
        <v>0.16</v>
      </c>
      <c r="AD97" s="1">
        <v>0</v>
      </c>
      <c r="AF97" s="6">
        <v>0.16</v>
      </c>
      <c r="AG97" s="1">
        <v>0</v>
      </c>
      <c r="AI97" s="6">
        <v>0.16</v>
      </c>
      <c r="AJ97" s="1">
        <v>0</v>
      </c>
      <c r="AL97" s="1"/>
      <c r="AM97" s="1"/>
      <c r="AU97" s="6">
        <v>0.16</v>
      </c>
      <c r="AV97" s="1">
        <v>0</v>
      </c>
      <c r="BJ97" s="1">
        <v>213</v>
      </c>
      <c r="BK97" s="1" t="s">
        <v>256</v>
      </c>
      <c r="BV97" s="6">
        <v>0.14000000000000001</v>
      </c>
      <c r="BW97" s="1">
        <v>0</v>
      </c>
    </row>
    <row r="98" spans="1:75" ht="78" customHeight="1" x14ac:dyDescent="0.35">
      <c r="A98" s="4">
        <v>4.16</v>
      </c>
      <c r="B98" s="8" t="s">
        <v>390</v>
      </c>
      <c r="C98" s="53"/>
      <c r="D98" s="101"/>
      <c r="E98" s="124" t="s">
        <v>252</v>
      </c>
      <c r="F98" s="258"/>
      <c r="T98" s="6">
        <v>0.15</v>
      </c>
      <c r="U98" s="1">
        <v>0</v>
      </c>
      <c r="W98" s="6">
        <v>0.15</v>
      </c>
      <c r="X98" s="1">
        <v>0</v>
      </c>
      <c r="AC98" s="6">
        <v>0.15</v>
      </c>
      <c r="AD98" s="1">
        <v>0</v>
      </c>
      <c r="AF98" s="6">
        <v>0.15</v>
      </c>
      <c r="AG98" s="1">
        <v>0</v>
      </c>
      <c r="AI98" s="6">
        <v>0.15</v>
      </c>
      <c r="AJ98" s="1">
        <v>0</v>
      </c>
      <c r="AL98" s="1"/>
      <c r="AM98" s="1"/>
      <c r="AU98" s="6">
        <v>0.15</v>
      </c>
      <c r="AV98" s="1">
        <v>0</v>
      </c>
      <c r="BJ98" s="1">
        <v>212</v>
      </c>
      <c r="BK98" s="1" t="s">
        <v>256</v>
      </c>
      <c r="BV98" s="6">
        <v>0.13</v>
      </c>
      <c r="BW98" s="1">
        <v>0</v>
      </c>
    </row>
    <row r="99" spans="1:75" ht="17.75" customHeight="1" x14ac:dyDescent="0.35">
      <c r="A99" s="2" t="s">
        <v>275</v>
      </c>
      <c r="B99" s="67" t="s">
        <v>227</v>
      </c>
      <c r="C99" s="57" t="e">
        <f>(ROUND((C98/C11)*100,0))/100</f>
        <v>#DIV/0!</v>
      </c>
      <c r="D99" s="162"/>
      <c r="E99" s="127" t="e">
        <f>VLOOKUP(C99,AU11:AV115,2,FALSE)</f>
        <v>#DIV/0!</v>
      </c>
      <c r="F99" s="258"/>
      <c r="T99" s="6">
        <v>0.14000000000000001</v>
      </c>
      <c r="U99" s="1">
        <v>0</v>
      </c>
      <c r="W99" s="6">
        <v>0.14000000000000001</v>
      </c>
      <c r="X99" s="1">
        <v>0</v>
      </c>
      <c r="AC99" s="6">
        <v>0.14000000000000001</v>
      </c>
      <c r="AD99" s="1">
        <v>0</v>
      </c>
      <c r="AF99" s="6">
        <v>0.14000000000000001</v>
      </c>
      <c r="AG99" s="1">
        <v>0</v>
      </c>
      <c r="AI99" s="6">
        <v>0.14000000000000001</v>
      </c>
      <c r="AJ99" s="1">
        <v>0</v>
      </c>
      <c r="AL99" s="1"/>
      <c r="AM99" s="1"/>
      <c r="AU99" s="6">
        <v>0.14000000000000001</v>
      </c>
      <c r="AV99" s="1">
        <v>0</v>
      </c>
      <c r="BJ99" s="1">
        <v>211</v>
      </c>
      <c r="BK99" s="1" t="s">
        <v>256</v>
      </c>
      <c r="BV99" s="6">
        <v>0.12</v>
      </c>
      <c r="BW99" s="1">
        <v>0</v>
      </c>
    </row>
    <row r="100" spans="1:75" ht="55.5" customHeight="1" x14ac:dyDescent="0.35">
      <c r="A100" s="4">
        <v>4.17</v>
      </c>
      <c r="B100" s="8" t="s">
        <v>23</v>
      </c>
      <c r="C100" s="53"/>
      <c r="D100" s="102"/>
      <c r="E100" s="119" t="e">
        <f>VLOOKUP(C100,$N$11:$O$42,2,FALSE)</f>
        <v>#N/A</v>
      </c>
      <c r="F100" s="258"/>
      <c r="T100" s="6">
        <v>0.13</v>
      </c>
      <c r="U100" s="1">
        <v>0</v>
      </c>
      <c r="W100" s="6">
        <v>0.13</v>
      </c>
      <c r="X100" s="1">
        <v>0</v>
      </c>
      <c r="AC100" s="6">
        <v>0.13</v>
      </c>
      <c r="AD100" s="1">
        <v>0</v>
      </c>
      <c r="AF100" s="6">
        <v>0.13</v>
      </c>
      <c r="AG100" s="1">
        <v>0</v>
      </c>
      <c r="AI100" s="6">
        <v>0.13</v>
      </c>
      <c r="AJ100" s="1">
        <v>0</v>
      </c>
      <c r="AL100" s="1"/>
      <c r="AM100" s="1"/>
      <c r="AU100" s="6">
        <v>0.13</v>
      </c>
      <c r="AV100" s="1">
        <v>0</v>
      </c>
      <c r="BJ100" s="1">
        <v>210</v>
      </c>
      <c r="BK100" s="1" t="s">
        <v>256</v>
      </c>
      <c r="BV100" s="6">
        <v>0.11</v>
      </c>
      <c r="BW100" s="1">
        <v>0</v>
      </c>
    </row>
    <row r="101" spans="1:75" ht="59.25" customHeight="1" x14ac:dyDescent="0.35">
      <c r="A101" s="4">
        <v>4.18</v>
      </c>
      <c r="B101" s="8" t="s">
        <v>24</v>
      </c>
      <c r="C101" s="53"/>
      <c r="D101" s="102"/>
      <c r="E101" s="119" t="e">
        <f>VLOOKUP(C101,$N$11:$O$42,2,FALSE)</f>
        <v>#N/A</v>
      </c>
      <c r="F101" s="258"/>
      <c r="T101" s="6">
        <v>0.12</v>
      </c>
      <c r="U101" s="1">
        <v>0</v>
      </c>
      <c r="W101" s="6">
        <v>0.12</v>
      </c>
      <c r="X101" s="1">
        <v>0</v>
      </c>
      <c r="AC101" s="6">
        <v>0.12</v>
      </c>
      <c r="AD101" s="1">
        <v>0</v>
      </c>
      <c r="AF101" s="6">
        <v>0.12</v>
      </c>
      <c r="AG101" s="1">
        <v>0</v>
      </c>
      <c r="AI101" s="6">
        <v>0.12</v>
      </c>
      <c r="AJ101" s="1">
        <v>0</v>
      </c>
      <c r="AL101" s="1"/>
      <c r="AM101" s="1"/>
      <c r="AU101" s="6">
        <v>0.12</v>
      </c>
      <c r="AV101" s="1">
        <v>0</v>
      </c>
      <c r="BJ101" s="1">
        <v>209</v>
      </c>
      <c r="BK101" s="1" t="s">
        <v>256</v>
      </c>
      <c r="BV101" s="6">
        <v>0.1</v>
      </c>
      <c r="BW101" s="1">
        <v>0</v>
      </c>
    </row>
    <row r="102" spans="1:75" ht="61.5" customHeight="1" x14ac:dyDescent="0.35">
      <c r="A102" s="4" t="s">
        <v>309</v>
      </c>
      <c r="B102" s="8" t="s">
        <v>310</v>
      </c>
      <c r="C102" s="53"/>
      <c r="D102" s="102"/>
      <c r="E102" s="119" t="e">
        <f>VLOOKUP(C102,$N$11:$O$42,2,FALSE)</f>
        <v>#N/A</v>
      </c>
      <c r="F102" s="258"/>
      <c r="T102" s="6">
        <v>0.11</v>
      </c>
      <c r="U102" s="1">
        <v>0</v>
      </c>
      <c r="W102" s="6">
        <v>0.11</v>
      </c>
      <c r="X102" s="1">
        <v>0</v>
      </c>
      <c r="AC102" s="6">
        <v>0.11</v>
      </c>
      <c r="AD102" s="1">
        <v>0</v>
      </c>
      <c r="AF102" s="6">
        <v>0.11</v>
      </c>
      <c r="AG102" s="1">
        <v>0</v>
      </c>
      <c r="AI102" s="6">
        <v>0.11</v>
      </c>
      <c r="AJ102" s="1">
        <v>0</v>
      </c>
      <c r="AU102" s="6">
        <v>0.11</v>
      </c>
      <c r="AV102" s="1">
        <v>0</v>
      </c>
      <c r="BJ102" s="1">
        <v>208</v>
      </c>
      <c r="BK102" s="1" t="s">
        <v>256</v>
      </c>
      <c r="BV102" s="6">
        <v>0.09</v>
      </c>
      <c r="BW102" s="1">
        <v>0</v>
      </c>
    </row>
    <row r="103" spans="1:75" ht="63.75" customHeight="1" x14ac:dyDescent="0.35">
      <c r="A103" s="4">
        <v>4.1900000000000004</v>
      </c>
      <c r="B103" s="8" t="s">
        <v>392</v>
      </c>
      <c r="C103" s="53"/>
      <c r="D103" s="102"/>
      <c r="E103" s="124" t="s">
        <v>252</v>
      </c>
      <c r="F103" s="258"/>
      <c r="T103" s="6">
        <v>0.1</v>
      </c>
      <c r="U103" s="1">
        <v>0</v>
      </c>
      <c r="W103" s="6">
        <v>0.1</v>
      </c>
      <c r="X103" s="1">
        <v>0</v>
      </c>
      <c r="AC103" s="6">
        <v>0.1</v>
      </c>
      <c r="AD103" s="1">
        <v>1</v>
      </c>
      <c r="AF103" s="6">
        <v>0.1</v>
      </c>
      <c r="AG103" s="1">
        <v>0</v>
      </c>
      <c r="AI103" s="6">
        <v>0.1</v>
      </c>
      <c r="AJ103" s="1">
        <v>0</v>
      </c>
      <c r="AU103" s="6">
        <v>0.1</v>
      </c>
      <c r="AV103" s="1">
        <v>1</v>
      </c>
      <c r="BJ103" s="1">
        <v>207</v>
      </c>
      <c r="BK103" s="1" t="s">
        <v>256</v>
      </c>
      <c r="BV103" s="6">
        <v>0.08</v>
      </c>
      <c r="BW103" s="1">
        <v>0</v>
      </c>
    </row>
    <row r="104" spans="1:75" ht="17.75" customHeight="1" x14ac:dyDescent="0.35">
      <c r="A104" s="22" t="s">
        <v>304</v>
      </c>
      <c r="B104" s="8" t="s">
        <v>393</v>
      </c>
      <c r="C104" s="57" t="e">
        <f>(ROUND((C103/C11)*100,0))/100</f>
        <v>#DIV/0!</v>
      </c>
      <c r="D104" s="159"/>
      <c r="E104" s="126" t="e">
        <f>VLOOKUP(C104,T11:U115,2,FALSE)</f>
        <v>#DIV/0!</v>
      </c>
      <c r="F104" s="258"/>
      <c r="T104" s="6">
        <v>0.09</v>
      </c>
      <c r="U104" s="1">
        <v>0</v>
      </c>
      <c r="W104" s="6">
        <v>0.09</v>
      </c>
      <c r="X104" s="1">
        <v>0</v>
      </c>
      <c r="AC104" s="6">
        <v>0.09</v>
      </c>
      <c r="AD104" s="1">
        <v>1</v>
      </c>
      <c r="AF104" s="6">
        <v>0.09</v>
      </c>
      <c r="AG104" s="1">
        <v>0</v>
      </c>
      <c r="AI104" s="6">
        <v>0.09</v>
      </c>
      <c r="AJ104" s="1">
        <v>0</v>
      </c>
      <c r="AU104" s="6">
        <v>0.09</v>
      </c>
      <c r="AV104" s="1">
        <v>1</v>
      </c>
      <c r="BJ104" s="1">
        <v>206</v>
      </c>
      <c r="BK104" s="1" t="s">
        <v>256</v>
      </c>
      <c r="BV104" s="6">
        <v>7.0000000000000007E-2</v>
      </c>
      <c r="BW104" s="1">
        <v>0</v>
      </c>
    </row>
    <row r="105" spans="1:75" ht="51" customHeight="1" x14ac:dyDescent="0.35">
      <c r="A105" s="4">
        <v>4.2</v>
      </c>
      <c r="B105" s="8" t="s">
        <v>311</v>
      </c>
      <c r="C105" s="53"/>
      <c r="D105" s="102"/>
      <c r="E105" s="119" t="e">
        <f>VLOOKUP(C105,$N$11:$O$42,2,FALSE)</f>
        <v>#N/A</v>
      </c>
      <c r="F105" s="258"/>
      <c r="T105" s="6">
        <v>0.08</v>
      </c>
      <c r="U105" s="1">
        <v>0</v>
      </c>
      <c r="W105" s="6">
        <v>0.08</v>
      </c>
      <c r="X105" s="1">
        <v>0</v>
      </c>
      <c r="AC105" s="6">
        <v>0.08</v>
      </c>
      <c r="AD105" s="1">
        <v>1</v>
      </c>
      <c r="AF105" s="6">
        <v>0.08</v>
      </c>
      <c r="AG105" s="1">
        <v>0</v>
      </c>
      <c r="AI105" s="6">
        <v>0.08</v>
      </c>
      <c r="AJ105" s="1">
        <v>0</v>
      </c>
      <c r="AU105" s="6">
        <v>0.08</v>
      </c>
      <c r="AV105" s="1">
        <v>1</v>
      </c>
      <c r="BJ105" s="1">
        <v>205</v>
      </c>
      <c r="BK105" s="1" t="s">
        <v>256</v>
      </c>
      <c r="BV105" s="6">
        <v>0.06</v>
      </c>
      <c r="BW105" s="1">
        <v>0</v>
      </c>
    </row>
    <row r="106" spans="1:75" ht="60" customHeight="1" x14ac:dyDescent="0.35">
      <c r="A106" s="4">
        <v>4.21</v>
      </c>
      <c r="B106" s="8" t="s">
        <v>34</v>
      </c>
      <c r="C106" s="53"/>
      <c r="D106" s="102"/>
      <c r="E106" s="119" t="e">
        <f>VLOOKUP(C106,$N$11:$O$42,2,FALSE)</f>
        <v>#N/A</v>
      </c>
      <c r="F106" s="258"/>
      <c r="T106" s="6">
        <v>7.0000000000000007E-2</v>
      </c>
      <c r="U106" s="1">
        <v>0</v>
      </c>
      <c r="W106" s="6">
        <v>7.0000000000000007E-2</v>
      </c>
      <c r="X106" s="1">
        <v>0</v>
      </c>
      <c r="AC106" s="6">
        <v>7.0000000000000007E-2</v>
      </c>
      <c r="AD106" s="1">
        <v>1</v>
      </c>
      <c r="AF106" s="6">
        <v>7.0000000000000007E-2</v>
      </c>
      <c r="AG106" s="1">
        <v>0</v>
      </c>
      <c r="AI106" s="6">
        <v>7.0000000000000007E-2</v>
      </c>
      <c r="AJ106" s="1">
        <v>0</v>
      </c>
      <c r="AU106" s="6">
        <v>7.0000000000000007E-2</v>
      </c>
      <c r="AV106" s="1">
        <v>1</v>
      </c>
      <c r="BJ106" s="1">
        <v>204</v>
      </c>
      <c r="BK106" s="1" t="s">
        <v>256</v>
      </c>
      <c r="BV106" s="6">
        <v>0.05</v>
      </c>
      <c r="BW106" s="1">
        <v>0</v>
      </c>
    </row>
    <row r="107" spans="1:75" ht="48" customHeight="1" x14ac:dyDescent="0.35">
      <c r="A107" s="4" t="s">
        <v>305</v>
      </c>
      <c r="B107" s="8" t="s">
        <v>63</v>
      </c>
      <c r="C107" s="53"/>
      <c r="D107" s="159"/>
      <c r="E107" s="124" t="s">
        <v>252</v>
      </c>
      <c r="F107" s="258"/>
      <c r="T107" s="6">
        <v>0.06</v>
      </c>
      <c r="U107" s="1">
        <v>0</v>
      </c>
      <c r="W107" s="6">
        <v>0.06</v>
      </c>
      <c r="X107" s="1">
        <v>0</v>
      </c>
      <c r="AC107" s="6">
        <v>0.06</v>
      </c>
      <c r="AD107" s="1">
        <v>1</v>
      </c>
      <c r="AF107" s="6">
        <v>0.06</v>
      </c>
      <c r="AG107" s="1">
        <v>0</v>
      </c>
      <c r="AI107" s="6">
        <v>0.06</v>
      </c>
      <c r="AJ107" s="1">
        <v>0</v>
      </c>
      <c r="AU107" s="6">
        <v>0.06</v>
      </c>
      <c r="AV107" s="1">
        <v>1</v>
      </c>
      <c r="BJ107" s="1">
        <v>203</v>
      </c>
      <c r="BK107" s="1" t="s">
        <v>256</v>
      </c>
      <c r="BV107" s="6">
        <v>0.04</v>
      </c>
      <c r="BW107" s="1">
        <v>0</v>
      </c>
    </row>
    <row r="108" spans="1:75" ht="16.25" customHeight="1" x14ac:dyDescent="0.35">
      <c r="A108" s="4" t="s">
        <v>306</v>
      </c>
      <c r="B108" s="8" t="s">
        <v>246</v>
      </c>
      <c r="C108" s="57" t="e">
        <f>C107/C11</f>
        <v>#DIV/0!</v>
      </c>
      <c r="D108" s="159"/>
      <c r="E108" s="124" t="s">
        <v>252</v>
      </c>
      <c r="F108" s="258"/>
      <c r="T108" s="6">
        <v>0.05</v>
      </c>
      <c r="U108" s="1">
        <v>0</v>
      </c>
      <c r="W108" s="6">
        <v>0.05</v>
      </c>
      <c r="X108" s="1">
        <v>0</v>
      </c>
      <c r="AC108" s="6">
        <v>0.05</v>
      </c>
      <c r="AD108" s="1">
        <v>1</v>
      </c>
      <c r="AF108" s="6">
        <v>0.05</v>
      </c>
      <c r="AG108" s="1">
        <v>0</v>
      </c>
      <c r="AI108" s="6">
        <v>0.05</v>
      </c>
      <c r="AJ108" s="1">
        <v>0</v>
      </c>
      <c r="AU108" s="6">
        <v>0.05</v>
      </c>
      <c r="AV108" s="1">
        <v>1</v>
      </c>
      <c r="BJ108" s="1">
        <v>202</v>
      </c>
      <c r="BK108" s="1" t="s">
        <v>256</v>
      </c>
      <c r="BV108" s="6">
        <v>0.03</v>
      </c>
      <c r="BW108" s="1">
        <v>0</v>
      </c>
    </row>
    <row r="109" spans="1:75" ht="50.25" customHeight="1" x14ac:dyDescent="0.35">
      <c r="A109" s="4">
        <v>4.22</v>
      </c>
      <c r="B109" s="8" t="s">
        <v>35</v>
      </c>
      <c r="C109" s="53"/>
      <c r="D109" s="159"/>
      <c r="E109" s="119" t="e">
        <f>VLOOKUP(C109,$N$11:$O$42,2,FALSE)</f>
        <v>#N/A</v>
      </c>
      <c r="F109" s="258"/>
      <c r="T109" s="6">
        <v>0.04</v>
      </c>
      <c r="U109" s="1">
        <v>0</v>
      </c>
      <c r="W109" s="6">
        <v>0.04</v>
      </c>
      <c r="X109" s="1">
        <v>0</v>
      </c>
      <c r="AC109" s="6">
        <v>0.04</v>
      </c>
      <c r="AD109" s="1">
        <v>1</v>
      </c>
      <c r="AF109" s="6">
        <v>0.04</v>
      </c>
      <c r="AG109" s="1">
        <v>0</v>
      </c>
      <c r="AI109" s="6">
        <v>0.04</v>
      </c>
      <c r="AJ109" s="1">
        <v>0</v>
      </c>
      <c r="AU109" s="6">
        <v>0.04</v>
      </c>
      <c r="AV109" s="1">
        <v>1</v>
      </c>
      <c r="BJ109" s="1">
        <v>201</v>
      </c>
      <c r="BK109" s="1" t="s">
        <v>256</v>
      </c>
      <c r="BV109" s="6">
        <v>0.02</v>
      </c>
      <c r="BW109" s="1">
        <v>0</v>
      </c>
    </row>
    <row r="110" spans="1:75" ht="49.5" customHeight="1" x14ac:dyDescent="0.35">
      <c r="A110" s="4" t="s">
        <v>307</v>
      </c>
      <c r="B110" s="8" t="s">
        <v>36</v>
      </c>
      <c r="C110" s="53"/>
      <c r="D110" s="159"/>
      <c r="E110" s="124" t="s">
        <v>252</v>
      </c>
      <c r="F110" s="258"/>
      <c r="T110" s="6">
        <v>0.03</v>
      </c>
      <c r="U110" s="1">
        <v>0</v>
      </c>
      <c r="W110" s="6">
        <v>0.03</v>
      </c>
      <c r="X110" s="1">
        <v>0</v>
      </c>
      <c r="AC110" s="6">
        <v>0.03</v>
      </c>
      <c r="AD110" s="1">
        <v>1</v>
      </c>
      <c r="AF110" s="6">
        <v>0.03</v>
      </c>
      <c r="AG110" s="1">
        <v>0</v>
      </c>
      <c r="AI110" s="6">
        <v>0.03</v>
      </c>
      <c r="AJ110" s="1">
        <v>0</v>
      </c>
      <c r="AU110" s="6">
        <v>0.03</v>
      </c>
      <c r="AV110" s="1">
        <v>2</v>
      </c>
      <c r="BJ110" s="1">
        <v>200</v>
      </c>
      <c r="BK110" s="1" t="s">
        <v>256</v>
      </c>
      <c r="BV110" s="6">
        <v>0.01</v>
      </c>
      <c r="BW110" s="1">
        <v>0</v>
      </c>
    </row>
    <row r="111" spans="1:75" ht="16.25" customHeight="1" x14ac:dyDescent="0.35">
      <c r="A111" s="4" t="s">
        <v>308</v>
      </c>
      <c r="B111" s="8" t="s">
        <v>37</v>
      </c>
      <c r="C111" s="57" t="e">
        <f>IF(C109="N/A",C109, (ROUND((C110/C10)*100,0))/100)</f>
        <v>#DIV/0!</v>
      </c>
      <c r="D111" s="159"/>
      <c r="E111" s="126" t="e">
        <f>VLOOKUP(C111,W11:X116,2,FALSE)</f>
        <v>#DIV/0!</v>
      </c>
      <c r="F111" s="258"/>
      <c r="T111" s="6">
        <v>0.02</v>
      </c>
      <c r="U111" s="1">
        <v>0</v>
      </c>
      <c r="W111" s="6">
        <v>0.02</v>
      </c>
      <c r="X111" s="1">
        <v>0</v>
      </c>
      <c r="AC111" s="6">
        <v>0.02</v>
      </c>
      <c r="AD111" s="1">
        <v>1</v>
      </c>
      <c r="AF111" s="6">
        <v>0.02</v>
      </c>
      <c r="AG111" s="1">
        <v>0</v>
      </c>
      <c r="AI111" s="6">
        <v>0.02</v>
      </c>
      <c r="AJ111" s="1">
        <v>0</v>
      </c>
      <c r="AU111" s="6">
        <v>0.02</v>
      </c>
      <c r="AV111" s="1">
        <v>2</v>
      </c>
      <c r="BJ111" s="1">
        <v>199</v>
      </c>
      <c r="BK111" s="1" t="s">
        <v>256</v>
      </c>
      <c r="BV111" s="6">
        <v>0</v>
      </c>
      <c r="BW111" s="1">
        <v>0</v>
      </c>
    </row>
    <row r="112" spans="1:75" ht="51.75" customHeight="1" x14ac:dyDescent="0.35">
      <c r="A112" s="4">
        <v>4.2300000000000004</v>
      </c>
      <c r="B112" s="8" t="s">
        <v>38</v>
      </c>
      <c r="C112" s="53"/>
      <c r="D112" s="102"/>
      <c r="E112" s="119" t="e">
        <f>VLOOKUP(C112,$N$11:$O$42,2,FALSE)</f>
        <v>#N/A</v>
      </c>
      <c r="F112" s="258"/>
      <c r="T112" s="6">
        <v>0.01</v>
      </c>
      <c r="U112" s="1">
        <v>0</v>
      </c>
      <c r="W112" s="6">
        <v>0.01</v>
      </c>
      <c r="X112" s="1">
        <v>0</v>
      </c>
      <c r="AC112" s="6">
        <v>0.01</v>
      </c>
      <c r="AD112" s="1">
        <v>1</v>
      </c>
      <c r="AF112" s="6">
        <v>0.01</v>
      </c>
      <c r="AG112" s="1">
        <v>1</v>
      </c>
      <c r="AI112" s="6">
        <v>0.01</v>
      </c>
      <c r="AJ112" s="1">
        <v>1</v>
      </c>
      <c r="AU112" s="6">
        <v>0.01</v>
      </c>
      <c r="AV112" s="1">
        <v>2</v>
      </c>
      <c r="BJ112" s="1">
        <v>198</v>
      </c>
      <c r="BK112" s="1" t="s">
        <v>256</v>
      </c>
      <c r="BV112" s="27"/>
    </row>
    <row r="113" spans="1:74" ht="59.25" customHeight="1" x14ac:dyDescent="0.35">
      <c r="A113" s="4">
        <v>4.24</v>
      </c>
      <c r="B113" s="8" t="s">
        <v>64</v>
      </c>
      <c r="C113" s="53"/>
      <c r="D113" s="159"/>
      <c r="E113" s="119" t="e">
        <f>VLOOKUP(C113,$N$10:$O$42,2,FALSE)</f>
        <v>#N/A</v>
      </c>
      <c r="F113" s="258"/>
      <c r="T113" s="6">
        <v>0</v>
      </c>
      <c r="U113" s="1">
        <v>0</v>
      </c>
      <c r="W113" s="6">
        <v>0</v>
      </c>
      <c r="X113" s="1">
        <v>0</v>
      </c>
      <c r="AC113" s="6">
        <v>0</v>
      </c>
      <c r="AD113" s="1">
        <v>2</v>
      </c>
      <c r="AF113" s="6">
        <v>0</v>
      </c>
      <c r="AG113" s="1">
        <v>2</v>
      </c>
      <c r="AI113" s="6">
        <v>0</v>
      </c>
      <c r="AJ113" s="1">
        <v>2</v>
      </c>
      <c r="AU113" s="6">
        <v>0</v>
      </c>
      <c r="AV113" s="1">
        <v>2</v>
      </c>
      <c r="BJ113" s="1">
        <v>197</v>
      </c>
      <c r="BK113" s="1" t="s">
        <v>256</v>
      </c>
      <c r="BV113" s="27"/>
    </row>
    <row r="114" spans="1:74" ht="58.5" customHeight="1" x14ac:dyDescent="0.35">
      <c r="A114" s="4">
        <v>4.25</v>
      </c>
      <c r="B114" s="8" t="s">
        <v>267</v>
      </c>
      <c r="C114" s="53"/>
      <c r="D114" s="102"/>
      <c r="E114" s="119" t="e">
        <f>VLOOKUP(C114,$N$11:$O$42,2,FALSE)</f>
        <v>#N/A</v>
      </c>
      <c r="F114" s="258"/>
      <c r="W114" s="1" t="s">
        <v>84</v>
      </c>
      <c r="X114" s="1">
        <v>2</v>
      </c>
      <c r="BJ114" s="1">
        <v>196</v>
      </c>
      <c r="BK114" s="1" t="s">
        <v>256</v>
      </c>
      <c r="BV114" s="27"/>
    </row>
    <row r="115" spans="1:74" ht="63.75" customHeight="1" x14ac:dyDescent="0.35">
      <c r="A115" s="4">
        <v>4.26</v>
      </c>
      <c r="B115" s="8" t="s">
        <v>268</v>
      </c>
      <c r="C115" s="53"/>
      <c r="D115" s="159"/>
      <c r="E115" s="119" t="e">
        <f>VLOOKUP(C115,$N$11:$O$42,2,FALSE)</f>
        <v>#N/A</v>
      </c>
      <c r="F115" s="258"/>
      <c r="BJ115" s="1">
        <v>195</v>
      </c>
      <c r="BK115" s="1" t="s">
        <v>256</v>
      </c>
      <c r="BV115" s="27"/>
    </row>
    <row r="116" spans="1:74" ht="62.25" customHeight="1" x14ac:dyDescent="0.35">
      <c r="A116" s="4">
        <v>4.2699999999999996</v>
      </c>
      <c r="B116" s="8" t="s">
        <v>286</v>
      </c>
      <c r="C116" s="53"/>
      <c r="D116" s="102"/>
      <c r="E116" s="119" t="e">
        <f>VLOOKUP(C116,$N$11:$O$68,2,FALSE)</f>
        <v>#N/A</v>
      </c>
      <c r="F116" s="258"/>
      <c r="BJ116" s="1">
        <v>194</v>
      </c>
      <c r="BK116" s="1" t="s">
        <v>256</v>
      </c>
      <c r="BV116" s="27"/>
    </row>
    <row r="117" spans="1:74" ht="57" customHeight="1" x14ac:dyDescent="0.35">
      <c r="A117" s="4">
        <v>4.28</v>
      </c>
      <c r="B117" s="8" t="s">
        <v>426</v>
      </c>
      <c r="C117" s="53"/>
      <c r="D117" s="102"/>
      <c r="E117" s="119" t="s">
        <v>84</v>
      </c>
      <c r="F117" s="258"/>
      <c r="BJ117" s="1">
        <v>193</v>
      </c>
      <c r="BK117" s="1" t="s">
        <v>256</v>
      </c>
      <c r="BV117" s="27"/>
    </row>
    <row r="118" spans="1:74" ht="64.5" customHeight="1" x14ac:dyDescent="0.35">
      <c r="A118" s="4">
        <v>4.29</v>
      </c>
      <c r="B118" s="8" t="s">
        <v>371</v>
      </c>
      <c r="C118" s="53"/>
      <c r="D118" s="102"/>
      <c r="E118" s="119" t="e">
        <f t="shared" ref="E118:E124" si="3">VLOOKUP(C118,$N$11:$O$68,2,FALSE)</f>
        <v>#N/A</v>
      </c>
      <c r="F118" s="258"/>
      <c r="BJ118" s="1">
        <v>192</v>
      </c>
      <c r="BK118" s="1" t="s">
        <v>256</v>
      </c>
      <c r="BV118" s="27"/>
    </row>
    <row r="119" spans="1:74" ht="66.75" customHeight="1" x14ac:dyDescent="0.35">
      <c r="A119" s="4">
        <v>4.3</v>
      </c>
      <c r="B119" s="8" t="s">
        <v>372</v>
      </c>
      <c r="C119" s="53"/>
      <c r="D119" s="102"/>
      <c r="E119" s="119" t="e">
        <f t="shared" si="3"/>
        <v>#N/A</v>
      </c>
      <c r="F119" s="258"/>
      <c r="BJ119" s="1">
        <v>191</v>
      </c>
      <c r="BK119" s="1" t="s">
        <v>256</v>
      </c>
      <c r="BV119" s="27"/>
    </row>
    <row r="120" spans="1:74" ht="66.75" customHeight="1" x14ac:dyDescent="0.35">
      <c r="A120" s="4">
        <v>4.3099999999999996</v>
      </c>
      <c r="B120" s="8" t="s">
        <v>287</v>
      </c>
      <c r="C120" s="53"/>
      <c r="D120" s="102"/>
      <c r="E120" s="119" t="e">
        <f t="shared" si="3"/>
        <v>#N/A</v>
      </c>
      <c r="F120" s="258"/>
      <c r="BJ120" s="1">
        <v>190</v>
      </c>
      <c r="BK120" s="1" t="s">
        <v>256</v>
      </c>
      <c r="BV120" s="27"/>
    </row>
    <row r="121" spans="1:74" ht="85.5" customHeight="1" x14ac:dyDescent="0.35">
      <c r="A121" s="4">
        <v>4.32</v>
      </c>
      <c r="B121" s="8" t="s">
        <v>288</v>
      </c>
      <c r="C121" s="53"/>
      <c r="D121" s="102"/>
      <c r="E121" s="119" t="e">
        <f t="shared" si="3"/>
        <v>#N/A</v>
      </c>
      <c r="F121" s="258"/>
      <c r="BJ121" s="1">
        <v>189</v>
      </c>
      <c r="BK121" s="1" t="s">
        <v>256</v>
      </c>
      <c r="BV121" s="27"/>
    </row>
    <row r="122" spans="1:74" ht="59.25" customHeight="1" x14ac:dyDescent="0.35">
      <c r="A122" s="4">
        <v>4.33</v>
      </c>
      <c r="B122" s="8" t="s">
        <v>364</v>
      </c>
      <c r="C122" s="53"/>
      <c r="D122" s="102"/>
      <c r="E122" s="119" t="e">
        <f t="shared" si="3"/>
        <v>#N/A</v>
      </c>
      <c r="F122" s="258"/>
      <c r="BJ122" s="1">
        <v>188</v>
      </c>
      <c r="BK122" s="1" t="s">
        <v>256</v>
      </c>
      <c r="BV122" s="27"/>
    </row>
    <row r="123" spans="1:74" ht="68.25" customHeight="1" x14ac:dyDescent="0.35">
      <c r="A123" s="4">
        <v>4.34</v>
      </c>
      <c r="B123" s="8" t="s">
        <v>289</v>
      </c>
      <c r="C123" s="53"/>
      <c r="D123" s="102"/>
      <c r="E123" s="119" t="e">
        <f t="shared" si="3"/>
        <v>#N/A</v>
      </c>
      <c r="F123" s="258"/>
      <c r="BJ123" s="1">
        <v>187</v>
      </c>
      <c r="BK123" s="1" t="s">
        <v>256</v>
      </c>
      <c r="BV123" s="27"/>
    </row>
    <row r="124" spans="1:74" ht="76.5" customHeight="1" thickBot="1" x14ac:dyDescent="0.4">
      <c r="A124" s="4">
        <v>4.3499999999999996</v>
      </c>
      <c r="B124" s="8" t="s">
        <v>290</v>
      </c>
      <c r="C124" s="53"/>
      <c r="D124" s="102"/>
      <c r="E124" s="119" t="e">
        <f t="shared" si="3"/>
        <v>#N/A</v>
      </c>
      <c r="F124" s="259"/>
      <c r="BJ124" s="1">
        <v>186</v>
      </c>
      <c r="BK124" s="1" t="s">
        <v>256</v>
      </c>
      <c r="BV124" s="27"/>
    </row>
    <row r="125" spans="1:74" ht="19.5" customHeight="1" thickBot="1" x14ac:dyDescent="0.4">
      <c r="A125" s="201" t="s">
        <v>172</v>
      </c>
      <c r="B125" s="202"/>
      <c r="C125" s="202"/>
      <c r="D125" s="203"/>
      <c r="E125" s="128" t="e">
        <f>SUM(E78:E124)</f>
        <v>#N/A</v>
      </c>
      <c r="F125" s="129" t="e">
        <f>VLOOKUP(E125,AX11:AY85,2,FALSE)</f>
        <v>#N/A</v>
      </c>
      <c r="BJ125" s="1">
        <v>185</v>
      </c>
      <c r="BK125" s="1" t="s">
        <v>256</v>
      </c>
      <c r="BV125" s="27"/>
    </row>
    <row r="126" spans="1:74" ht="15.75" customHeight="1" thickBot="1" x14ac:dyDescent="0.4">
      <c r="A126" s="192" t="s">
        <v>228</v>
      </c>
      <c r="B126" s="193"/>
      <c r="C126" s="193"/>
      <c r="D126" s="193"/>
      <c r="E126" s="193"/>
      <c r="F126" s="194"/>
      <c r="BJ126" s="1">
        <v>184</v>
      </c>
      <c r="BK126" s="1" t="s">
        <v>256</v>
      </c>
      <c r="BV126" s="27"/>
    </row>
    <row r="127" spans="1:74" ht="60.75" customHeight="1" thickBot="1" x14ac:dyDescent="0.4">
      <c r="A127" s="204"/>
      <c r="B127" s="205"/>
      <c r="C127" s="205"/>
      <c r="D127" s="205"/>
      <c r="E127" s="205"/>
      <c r="F127" s="206"/>
      <c r="BJ127" s="1">
        <v>183</v>
      </c>
      <c r="BK127" s="1" t="s">
        <v>256</v>
      </c>
      <c r="BV127" s="27"/>
    </row>
    <row r="128" spans="1:74" ht="19.5" customHeight="1" thickBot="1" x14ac:dyDescent="0.5">
      <c r="A128" s="116">
        <v>5</v>
      </c>
      <c r="B128" s="187" t="s">
        <v>96</v>
      </c>
      <c r="C128" s="188"/>
      <c r="D128" s="156" t="s">
        <v>51</v>
      </c>
      <c r="E128" s="117" t="s">
        <v>65</v>
      </c>
      <c r="F128" s="123" t="s">
        <v>68</v>
      </c>
      <c r="BJ128" s="1">
        <v>182</v>
      </c>
      <c r="BK128" s="1" t="s">
        <v>256</v>
      </c>
      <c r="BV128" s="27"/>
    </row>
    <row r="129" spans="1:74" ht="59.25" customHeight="1" x14ac:dyDescent="0.35">
      <c r="A129" s="113">
        <v>5.0999999999999996</v>
      </c>
      <c r="B129" s="114" t="s">
        <v>97</v>
      </c>
      <c r="C129" s="115"/>
      <c r="D129" s="160"/>
      <c r="E129" s="118" t="e">
        <f t="shared" ref="E129:E137" si="4">VLOOKUP(C129,$N$11:$O$42,2,FALSE)</f>
        <v>#N/A</v>
      </c>
      <c r="F129" s="207" t="e">
        <f>E179/AS10</f>
        <v>#N/A</v>
      </c>
      <c r="BJ129" s="1">
        <v>181</v>
      </c>
      <c r="BK129" s="1" t="s">
        <v>256</v>
      </c>
      <c r="BV129" s="27"/>
    </row>
    <row r="130" spans="1:74" ht="72" customHeight="1" x14ac:dyDescent="0.35">
      <c r="A130" s="3">
        <v>5.2</v>
      </c>
      <c r="B130" s="8" t="s">
        <v>410</v>
      </c>
      <c r="C130" s="53"/>
      <c r="D130" s="101"/>
      <c r="E130" s="119" t="e">
        <f t="shared" si="4"/>
        <v>#N/A</v>
      </c>
      <c r="F130" s="208"/>
      <c r="BJ130" s="1">
        <v>180</v>
      </c>
      <c r="BK130" s="1" t="s">
        <v>256</v>
      </c>
      <c r="BV130" s="27"/>
    </row>
    <row r="131" spans="1:74" ht="51.75" customHeight="1" x14ac:dyDescent="0.35">
      <c r="A131" s="3">
        <v>5.3</v>
      </c>
      <c r="B131" s="8" t="s">
        <v>102</v>
      </c>
      <c r="C131" s="53"/>
      <c r="D131" s="101"/>
      <c r="E131" s="119" t="e">
        <f t="shared" si="4"/>
        <v>#N/A</v>
      </c>
      <c r="F131" s="208"/>
      <c r="BJ131" s="1">
        <v>179</v>
      </c>
      <c r="BK131" s="1" t="s">
        <v>256</v>
      </c>
      <c r="BV131" s="27"/>
    </row>
    <row r="132" spans="1:74" ht="74.25" customHeight="1" x14ac:dyDescent="0.35">
      <c r="A132" s="3">
        <v>5.4</v>
      </c>
      <c r="B132" s="8" t="s">
        <v>382</v>
      </c>
      <c r="C132" s="53"/>
      <c r="D132" s="101"/>
      <c r="E132" s="119" t="e">
        <f t="shared" si="4"/>
        <v>#N/A</v>
      </c>
      <c r="F132" s="208"/>
      <c r="BJ132" s="1">
        <v>178</v>
      </c>
      <c r="BK132" s="1" t="s">
        <v>256</v>
      </c>
      <c r="BV132" s="27"/>
    </row>
    <row r="133" spans="1:74" ht="60" customHeight="1" x14ac:dyDescent="0.35">
      <c r="A133" s="3" t="s">
        <v>103</v>
      </c>
      <c r="B133" s="8" t="s">
        <v>104</v>
      </c>
      <c r="C133" s="53"/>
      <c r="D133" s="101"/>
      <c r="E133" s="119" t="e">
        <f t="shared" si="4"/>
        <v>#N/A</v>
      </c>
      <c r="F133" s="208"/>
      <c r="BJ133" s="1">
        <v>177</v>
      </c>
      <c r="BK133" s="1" t="s">
        <v>256</v>
      </c>
      <c r="BV133" s="27"/>
    </row>
    <row r="134" spans="1:74" ht="56.25" customHeight="1" x14ac:dyDescent="0.35">
      <c r="A134" s="3">
        <v>5.5</v>
      </c>
      <c r="B134" s="8" t="s">
        <v>423</v>
      </c>
      <c r="C134" s="53"/>
      <c r="D134" s="101"/>
      <c r="E134" s="119" t="e">
        <f t="shared" si="4"/>
        <v>#N/A</v>
      </c>
      <c r="F134" s="208"/>
      <c r="BJ134" s="1">
        <v>176</v>
      </c>
      <c r="BK134" s="1" t="s">
        <v>256</v>
      </c>
      <c r="BV134" s="27"/>
    </row>
    <row r="135" spans="1:74" ht="79.25" customHeight="1" x14ac:dyDescent="0.35">
      <c r="A135" s="3">
        <v>5.6</v>
      </c>
      <c r="B135" s="8" t="s">
        <v>415</v>
      </c>
      <c r="C135" s="53"/>
      <c r="D135" s="101"/>
      <c r="E135" s="119" t="e">
        <f>VLOOKUP(C135,$N$28:$O$31,2,FALSE)</f>
        <v>#N/A</v>
      </c>
      <c r="F135" s="208"/>
      <c r="BJ135" s="1">
        <v>175</v>
      </c>
      <c r="BK135" s="1" t="s">
        <v>256</v>
      </c>
      <c r="BV135" s="27"/>
    </row>
    <row r="136" spans="1:74" ht="54.75" customHeight="1" x14ac:dyDescent="0.35">
      <c r="A136" s="10">
        <v>5.7</v>
      </c>
      <c r="B136" s="58" t="s">
        <v>373</v>
      </c>
      <c r="C136" s="53"/>
      <c r="D136" s="101"/>
      <c r="E136" s="119" t="e">
        <f t="shared" si="4"/>
        <v>#N/A</v>
      </c>
      <c r="F136" s="208"/>
      <c r="BJ136" s="1">
        <v>174</v>
      </c>
      <c r="BK136" s="1" t="s">
        <v>256</v>
      </c>
      <c r="BV136" s="27"/>
    </row>
    <row r="137" spans="1:74" ht="52.5" customHeight="1" x14ac:dyDescent="0.35">
      <c r="A137" s="3">
        <v>5.8</v>
      </c>
      <c r="B137" s="8" t="s">
        <v>107</v>
      </c>
      <c r="C137" s="53"/>
      <c r="D137" s="101"/>
      <c r="E137" s="119" t="e">
        <f t="shared" si="4"/>
        <v>#N/A</v>
      </c>
      <c r="F137" s="208"/>
      <c r="BJ137" s="1">
        <v>173</v>
      </c>
      <c r="BK137" s="1" t="s">
        <v>256</v>
      </c>
      <c r="BV137" s="27"/>
    </row>
    <row r="138" spans="1:74" ht="84.75" customHeight="1" x14ac:dyDescent="0.35">
      <c r="A138" s="3" t="s">
        <v>108</v>
      </c>
      <c r="B138" s="8" t="s">
        <v>109</v>
      </c>
      <c r="C138" s="53"/>
      <c r="D138" s="101"/>
      <c r="E138" s="124" t="s">
        <v>252</v>
      </c>
      <c r="F138" s="208"/>
      <c r="N138" s="31"/>
      <c r="O138" s="31"/>
      <c r="P138" s="31"/>
      <c r="Q138" s="32"/>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1">
        <v>172</v>
      </c>
      <c r="BK138" s="1" t="s">
        <v>256</v>
      </c>
      <c r="BV138" s="27"/>
    </row>
    <row r="139" spans="1:74" ht="18.75" customHeight="1" x14ac:dyDescent="0.35">
      <c r="A139" s="3" t="s">
        <v>222</v>
      </c>
      <c r="B139" s="8" t="s">
        <v>223</v>
      </c>
      <c r="C139" s="57" t="e">
        <f>C138/C8</f>
        <v>#DIV/0!</v>
      </c>
      <c r="D139" s="101"/>
      <c r="E139" s="124" t="s">
        <v>252</v>
      </c>
      <c r="F139" s="208"/>
      <c r="BJ139" s="1">
        <v>171</v>
      </c>
      <c r="BK139" s="1" t="s">
        <v>256</v>
      </c>
      <c r="BV139" s="27"/>
    </row>
    <row r="140" spans="1:74" ht="103.5" customHeight="1" x14ac:dyDescent="0.35">
      <c r="A140" s="3">
        <v>5.9</v>
      </c>
      <c r="B140" s="8" t="s">
        <v>110</v>
      </c>
      <c r="C140" s="53"/>
      <c r="D140" s="101"/>
      <c r="E140" s="119" t="e">
        <f>VLOOKUP(C140,$N$11:$O$42,2,FALSE)</f>
        <v>#N/A</v>
      </c>
      <c r="F140" s="208"/>
      <c r="BJ140" s="1">
        <v>170</v>
      </c>
      <c r="BK140" s="1" t="s">
        <v>256</v>
      </c>
      <c r="BV140" s="27"/>
    </row>
    <row r="141" spans="1:74" ht="28.5" customHeight="1" x14ac:dyDescent="0.35">
      <c r="A141" s="4" t="s">
        <v>111</v>
      </c>
      <c r="B141" s="8" t="s">
        <v>112</v>
      </c>
      <c r="C141" s="53"/>
      <c r="D141" s="101"/>
      <c r="E141" s="124" t="s">
        <v>252</v>
      </c>
      <c r="F141" s="208"/>
      <c r="BJ141" s="1">
        <v>169</v>
      </c>
      <c r="BK141" s="1" t="s">
        <v>256</v>
      </c>
      <c r="BV141" s="27"/>
    </row>
    <row r="142" spans="1:74" ht="20.25" customHeight="1" x14ac:dyDescent="0.35">
      <c r="A142" s="4" t="s">
        <v>224</v>
      </c>
      <c r="B142" s="8" t="s">
        <v>374</v>
      </c>
      <c r="C142" s="57" t="e">
        <f>C141/C8</f>
        <v>#DIV/0!</v>
      </c>
      <c r="D142" s="101" t="s">
        <v>348</v>
      </c>
      <c r="E142" s="124" t="s">
        <v>252</v>
      </c>
      <c r="F142" s="208"/>
      <c r="BJ142" s="1">
        <v>168</v>
      </c>
      <c r="BK142" s="1" t="s">
        <v>256</v>
      </c>
      <c r="BV142" s="27"/>
    </row>
    <row r="143" spans="1:74" ht="107.25" customHeight="1" x14ac:dyDescent="0.35">
      <c r="A143" s="3">
        <v>5.0999999999999996</v>
      </c>
      <c r="B143" s="8" t="s">
        <v>114</v>
      </c>
      <c r="C143" s="53"/>
      <c r="D143" s="101"/>
      <c r="E143" s="119" t="e">
        <f>VLOOKUP(C143,$N$11:$O$42,2,FALSE)</f>
        <v>#N/A</v>
      </c>
      <c r="F143" s="208"/>
      <c r="BJ143" s="1">
        <v>167</v>
      </c>
      <c r="BK143" s="1" t="s">
        <v>256</v>
      </c>
      <c r="BV143" s="27"/>
    </row>
    <row r="144" spans="1:74" ht="68.25" customHeight="1" x14ac:dyDescent="0.35">
      <c r="A144" s="4" t="s">
        <v>113</v>
      </c>
      <c r="B144" s="8" t="s">
        <v>115</v>
      </c>
      <c r="C144" s="53"/>
      <c r="D144" s="101"/>
      <c r="E144" s="124" t="s">
        <v>252</v>
      </c>
      <c r="F144" s="208"/>
      <c r="BJ144" s="1">
        <v>166</v>
      </c>
      <c r="BK144" s="1" t="s">
        <v>256</v>
      </c>
      <c r="BV144" s="27"/>
    </row>
    <row r="145" spans="1:74" ht="14.75" customHeight="1" x14ac:dyDescent="0.35">
      <c r="A145" s="2" t="s">
        <v>416</v>
      </c>
      <c r="B145" s="67" t="s">
        <v>231</v>
      </c>
      <c r="C145" s="57" t="e">
        <f>C144/C8</f>
        <v>#DIV/0!</v>
      </c>
      <c r="D145" s="101"/>
      <c r="E145" s="124" t="s">
        <v>252</v>
      </c>
      <c r="F145" s="208"/>
      <c r="BJ145" s="1">
        <v>165</v>
      </c>
      <c r="BK145" s="1" t="s">
        <v>256</v>
      </c>
      <c r="BV145" s="27"/>
    </row>
    <row r="146" spans="1:74" ht="68.25" customHeight="1" x14ac:dyDescent="0.35">
      <c r="A146" s="4">
        <v>5.1100000000000003</v>
      </c>
      <c r="B146" s="8" t="s">
        <v>41</v>
      </c>
      <c r="C146" s="53"/>
      <c r="D146" s="102"/>
      <c r="E146" s="40" t="e">
        <f>VLOOKUP(C146,$N$11:$O$42,2,FALSE)</f>
        <v>#N/A</v>
      </c>
      <c r="F146" s="208"/>
      <c r="BJ146" s="1">
        <v>164</v>
      </c>
      <c r="BK146" s="1" t="s">
        <v>256</v>
      </c>
      <c r="BV146" s="27"/>
    </row>
    <row r="147" spans="1:74" ht="91.5" customHeight="1" x14ac:dyDescent="0.35">
      <c r="A147" s="4" t="s">
        <v>417</v>
      </c>
      <c r="B147" s="8" t="s">
        <v>42</v>
      </c>
      <c r="C147" s="53"/>
      <c r="D147" s="102"/>
      <c r="E147" s="40" t="str">
        <f>IF(C147="","",VLOOKUP(C147,$Z$11:$AA$42,2,FALSE))</f>
        <v/>
      </c>
      <c r="F147" s="208"/>
      <c r="BJ147" s="1">
        <v>163</v>
      </c>
      <c r="BK147" s="1" t="s">
        <v>256</v>
      </c>
      <c r="BV147" s="27"/>
    </row>
    <row r="148" spans="1:74" ht="95.25" customHeight="1" x14ac:dyDescent="0.35">
      <c r="A148" s="4">
        <v>5.12</v>
      </c>
      <c r="B148" s="8" t="s">
        <v>119</v>
      </c>
      <c r="C148" s="53"/>
      <c r="D148" s="101"/>
      <c r="E148" s="124" t="s">
        <v>252</v>
      </c>
      <c r="F148" s="208"/>
      <c r="BJ148" s="1">
        <v>162</v>
      </c>
      <c r="BK148" s="1" t="s">
        <v>256</v>
      </c>
      <c r="BV148" s="27"/>
    </row>
    <row r="149" spans="1:74" ht="216.75" customHeight="1" x14ac:dyDescent="0.35">
      <c r="A149" s="4">
        <v>5.13</v>
      </c>
      <c r="B149" s="8" t="s">
        <v>120</v>
      </c>
      <c r="C149" s="53"/>
      <c r="D149" s="101"/>
      <c r="E149" s="119" t="e">
        <f>VLOOKUP(C149,$N$11:$O$42,2,FALSE)</f>
        <v>#N/A</v>
      </c>
      <c r="F149" s="208"/>
      <c r="BJ149" s="1">
        <v>161</v>
      </c>
      <c r="BK149" s="1" t="s">
        <v>256</v>
      </c>
      <c r="BV149" s="27"/>
    </row>
    <row r="150" spans="1:74" ht="118.5" customHeight="1" x14ac:dyDescent="0.35">
      <c r="A150" s="4">
        <v>5.14</v>
      </c>
      <c r="B150" s="8" t="s">
        <v>424</v>
      </c>
      <c r="C150" s="53"/>
      <c r="D150" s="101"/>
      <c r="E150" s="124" t="e">
        <f>VLOOKUP(C150,N11:O68,2,FALSE)</f>
        <v>#N/A</v>
      </c>
      <c r="F150" s="208"/>
      <c r="BJ150" s="1">
        <v>160</v>
      </c>
      <c r="BK150" s="1" t="s">
        <v>256</v>
      </c>
      <c r="BV150" s="27"/>
    </row>
    <row r="151" spans="1:74" ht="175.5" customHeight="1" x14ac:dyDescent="0.35">
      <c r="A151" s="4" t="s">
        <v>121</v>
      </c>
      <c r="B151" s="8" t="s">
        <v>123</v>
      </c>
      <c r="C151" s="53"/>
      <c r="D151" s="101"/>
      <c r="E151" s="119" t="e">
        <f>VLOOKUP(C151,$N$11:$O$45,2,FALSE)</f>
        <v>#N/A</v>
      </c>
      <c r="F151" s="208"/>
      <c r="BJ151" s="1">
        <v>159</v>
      </c>
      <c r="BK151" s="1" t="s">
        <v>256</v>
      </c>
      <c r="BV151" s="27"/>
    </row>
    <row r="152" spans="1:74" ht="100.5" customHeight="1" x14ac:dyDescent="0.35">
      <c r="A152" s="4" t="s">
        <v>418</v>
      </c>
      <c r="B152" s="8" t="s">
        <v>337</v>
      </c>
      <c r="C152" s="53"/>
      <c r="D152" s="101"/>
      <c r="E152" s="127" t="e">
        <f>VLOOKUP(C152,N11:O68,2,FALSE)</f>
        <v>#N/A</v>
      </c>
      <c r="F152" s="208"/>
      <c r="BJ152" s="1">
        <v>158</v>
      </c>
      <c r="BK152" s="1" t="s">
        <v>256</v>
      </c>
      <c r="BV152" s="27"/>
    </row>
    <row r="153" spans="1:74" ht="51.75" customHeight="1" x14ac:dyDescent="0.35">
      <c r="A153" s="4">
        <v>5.15</v>
      </c>
      <c r="B153" s="8" t="s">
        <v>124</v>
      </c>
      <c r="C153" s="53"/>
      <c r="D153" s="101"/>
      <c r="E153" s="119" t="e">
        <f>VLOOKUP(C153,$N$11:$O$42,2,FALSE)</f>
        <v>#N/A</v>
      </c>
      <c r="F153" s="208"/>
      <c r="BJ153" s="1">
        <v>157</v>
      </c>
      <c r="BK153" s="1" t="s">
        <v>256</v>
      </c>
      <c r="BV153" s="27"/>
    </row>
    <row r="154" spans="1:74" ht="119.25" customHeight="1" x14ac:dyDescent="0.35">
      <c r="A154" s="4" t="s">
        <v>122</v>
      </c>
      <c r="B154" s="8" t="s">
        <v>125</v>
      </c>
      <c r="C154" s="53"/>
      <c r="D154" s="101"/>
      <c r="E154" s="124" t="s">
        <v>252</v>
      </c>
      <c r="F154" s="208"/>
      <c r="BJ154" s="1">
        <v>156</v>
      </c>
      <c r="BK154" s="1" t="s">
        <v>256</v>
      </c>
      <c r="BV154" s="27"/>
    </row>
    <row r="155" spans="1:74" ht="102" customHeight="1" x14ac:dyDescent="0.35">
      <c r="A155" s="4">
        <v>5.16</v>
      </c>
      <c r="B155" s="8" t="s">
        <v>44</v>
      </c>
      <c r="C155" s="53"/>
      <c r="D155" s="102"/>
      <c r="E155" s="40" t="e">
        <f>VLOOKUP(C155,$N$11:$O$42,2,FALSE)</f>
        <v>#N/A</v>
      </c>
      <c r="F155" s="208"/>
      <c r="BJ155" s="1">
        <v>155</v>
      </c>
      <c r="BK155" s="1" t="s">
        <v>256</v>
      </c>
      <c r="BV155" s="27"/>
    </row>
    <row r="156" spans="1:74" ht="93" customHeight="1" x14ac:dyDescent="0.35">
      <c r="A156" s="4" t="s">
        <v>276</v>
      </c>
      <c r="B156" s="8" t="s">
        <v>212</v>
      </c>
      <c r="C156" s="53"/>
      <c r="D156" s="102"/>
      <c r="E156" s="41" t="s">
        <v>252</v>
      </c>
      <c r="F156" s="208"/>
      <c r="BJ156" s="1">
        <v>154</v>
      </c>
      <c r="BK156" s="1" t="s">
        <v>256</v>
      </c>
      <c r="BV156" s="27"/>
    </row>
    <row r="157" spans="1:74" ht="80.25" customHeight="1" x14ac:dyDescent="0.35">
      <c r="A157" s="4" t="s">
        <v>419</v>
      </c>
      <c r="B157" s="8" t="s">
        <v>214</v>
      </c>
      <c r="C157" s="53"/>
      <c r="D157" s="102"/>
      <c r="E157" s="41" t="s">
        <v>252</v>
      </c>
      <c r="F157" s="208"/>
      <c r="BJ157" s="1">
        <v>153</v>
      </c>
      <c r="BK157" s="1" t="s">
        <v>256</v>
      </c>
      <c r="BV157" s="27"/>
    </row>
    <row r="158" spans="1:74" ht="20.25" customHeight="1" x14ac:dyDescent="0.35">
      <c r="A158" s="4" t="s">
        <v>420</v>
      </c>
      <c r="B158" s="8" t="s">
        <v>375</v>
      </c>
      <c r="C158" s="57" t="e">
        <f>(ROUND((C157/C8)*100,0))/100</f>
        <v>#DIV/0!</v>
      </c>
      <c r="D158" s="102"/>
      <c r="E158" s="42" t="e">
        <f>VLOOKUP(C158,AC11:AD129,2,FALSE)</f>
        <v>#DIV/0!</v>
      </c>
      <c r="F158" s="208"/>
      <c r="BJ158" s="1">
        <v>152</v>
      </c>
      <c r="BK158" s="1" t="s">
        <v>256</v>
      </c>
      <c r="BV158" s="27"/>
    </row>
    <row r="159" spans="1:74" ht="117" customHeight="1" x14ac:dyDescent="0.35">
      <c r="A159" s="4">
        <v>5.17</v>
      </c>
      <c r="B159" s="8" t="s">
        <v>434</v>
      </c>
      <c r="C159" s="53"/>
      <c r="D159" s="102"/>
      <c r="E159" s="41" t="s">
        <v>252</v>
      </c>
      <c r="F159" s="208"/>
      <c r="BJ159" s="1">
        <v>151</v>
      </c>
      <c r="BK159" s="1" t="s">
        <v>256</v>
      </c>
      <c r="BV159" s="27"/>
    </row>
    <row r="160" spans="1:74" ht="14.75" customHeight="1" x14ac:dyDescent="0.35">
      <c r="A160" s="4" t="s">
        <v>277</v>
      </c>
      <c r="B160" s="8" t="s">
        <v>435</v>
      </c>
      <c r="C160" s="57" t="e">
        <f>(ROUND((C159/C8)*100,0))/100</f>
        <v>#DIV/0!</v>
      </c>
      <c r="D160" s="102"/>
      <c r="E160" s="42" t="e">
        <f>VLOOKUP(C160,AC11:AD129,2,FALSE)</f>
        <v>#DIV/0!</v>
      </c>
      <c r="F160" s="208"/>
      <c r="BJ160" s="1">
        <v>150</v>
      </c>
      <c r="BK160" s="1" t="s">
        <v>256</v>
      </c>
      <c r="BV160" s="27"/>
    </row>
    <row r="161" spans="1:74" ht="93" customHeight="1" x14ac:dyDescent="0.35">
      <c r="A161" s="4">
        <v>5.18</v>
      </c>
      <c r="B161" s="8" t="s">
        <v>436</v>
      </c>
      <c r="C161" s="53"/>
      <c r="D161" s="102"/>
      <c r="E161" s="41" t="s">
        <v>252</v>
      </c>
      <c r="F161" s="208"/>
      <c r="BJ161" s="1">
        <v>149</v>
      </c>
      <c r="BK161" s="1" t="s">
        <v>256</v>
      </c>
      <c r="BV161" s="27"/>
    </row>
    <row r="162" spans="1:74" ht="14.75" customHeight="1" x14ac:dyDescent="0.35">
      <c r="A162" s="4" t="s">
        <v>278</v>
      </c>
      <c r="B162" s="8" t="s">
        <v>437</v>
      </c>
      <c r="C162" s="57" t="e">
        <f>(ROUND((C161/C8)*100,0))/100</f>
        <v>#DIV/0!</v>
      </c>
      <c r="D162" s="102"/>
      <c r="E162" s="42" t="e">
        <f>VLOOKUP(C162,AF11:AG129,2,FALSE)</f>
        <v>#DIV/0!</v>
      </c>
      <c r="F162" s="208"/>
      <c r="BJ162" s="1">
        <v>148</v>
      </c>
      <c r="BK162" s="1" t="s">
        <v>249</v>
      </c>
      <c r="BV162" s="27"/>
    </row>
    <row r="163" spans="1:74" ht="78" customHeight="1" x14ac:dyDescent="0.35">
      <c r="A163" s="4">
        <v>5.19</v>
      </c>
      <c r="B163" s="8" t="s">
        <v>438</v>
      </c>
      <c r="C163" s="53"/>
      <c r="D163" s="102"/>
      <c r="E163" s="41" t="s">
        <v>252</v>
      </c>
      <c r="F163" s="208"/>
      <c r="BJ163" s="1">
        <v>147</v>
      </c>
      <c r="BK163" s="1" t="s">
        <v>249</v>
      </c>
      <c r="BV163" s="27"/>
    </row>
    <row r="164" spans="1:74" ht="14.75" customHeight="1" x14ac:dyDescent="0.35">
      <c r="A164" s="4" t="s">
        <v>279</v>
      </c>
      <c r="B164" s="8" t="s">
        <v>439</v>
      </c>
      <c r="C164" s="57" t="e">
        <f>(ROUND((C163/C8)*100,0))/100</f>
        <v>#DIV/0!</v>
      </c>
      <c r="D164" s="102"/>
      <c r="E164" s="42" t="e">
        <f>VLOOKUP(C164,AI11:AJ129,2,FALSE)</f>
        <v>#DIV/0!</v>
      </c>
      <c r="F164" s="208"/>
      <c r="BJ164" s="1">
        <v>146</v>
      </c>
      <c r="BK164" s="1" t="s">
        <v>249</v>
      </c>
      <c r="BV164" s="27"/>
    </row>
    <row r="165" spans="1:74" ht="86.25" customHeight="1" x14ac:dyDescent="0.35">
      <c r="A165" s="4">
        <v>5.2</v>
      </c>
      <c r="B165" s="8" t="s">
        <v>440</v>
      </c>
      <c r="C165" s="53"/>
      <c r="D165" s="102"/>
      <c r="E165" s="41" t="s">
        <v>252</v>
      </c>
      <c r="F165" s="208"/>
      <c r="BJ165" s="1">
        <v>145</v>
      </c>
      <c r="BK165" s="1" t="s">
        <v>249</v>
      </c>
      <c r="BV165" s="27"/>
    </row>
    <row r="166" spans="1:74" ht="14.75" customHeight="1" x14ac:dyDescent="0.35">
      <c r="A166" s="22" t="s">
        <v>321</v>
      </c>
      <c r="B166" s="67" t="s">
        <v>441</v>
      </c>
      <c r="C166" s="57" t="e">
        <f>(ROUND((C165/C8)*100,0))/100</f>
        <v>#DIV/0!</v>
      </c>
      <c r="D166" s="102"/>
      <c r="E166" s="42" t="e">
        <f>VLOOKUP(C166,AI11:AJ129,2,FALSE)</f>
        <v>#DIV/0!</v>
      </c>
      <c r="F166" s="208"/>
      <c r="BJ166" s="1">
        <v>144</v>
      </c>
      <c r="BK166" s="1" t="s">
        <v>249</v>
      </c>
      <c r="BV166" s="27"/>
    </row>
    <row r="167" spans="1:74" ht="76.5" customHeight="1" x14ac:dyDescent="0.35">
      <c r="A167" s="4">
        <v>5.21</v>
      </c>
      <c r="B167" s="8" t="s">
        <v>442</v>
      </c>
      <c r="C167" s="53"/>
      <c r="D167" s="102"/>
      <c r="E167" s="41" t="s">
        <v>252</v>
      </c>
      <c r="F167" s="208"/>
      <c r="BJ167" s="1">
        <v>143</v>
      </c>
      <c r="BK167" s="1" t="s">
        <v>249</v>
      </c>
      <c r="BV167" s="27"/>
    </row>
    <row r="168" spans="1:74" ht="16.5" customHeight="1" x14ac:dyDescent="0.35">
      <c r="A168" s="4" t="s">
        <v>128</v>
      </c>
      <c r="B168" s="8" t="s">
        <v>215</v>
      </c>
      <c r="C168" s="57" t="e">
        <f>(ROUND((C167/C8)*100,0))/100</f>
        <v>#DIV/0!</v>
      </c>
      <c r="D168" s="102"/>
      <c r="E168" s="41" t="s">
        <v>252</v>
      </c>
      <c r="F168" s="208"/>
      <c r="BJ168" s="1">
        <v>142</v>
      </c>
      <c r="BK168" s="1" t="s">
        <v>249</v>
      </c>
      <c r="BV168" s="27"/>
    </row>
    <row r="169" spans="1:74" ht="55.5" customHeight="1" x14ac:dyDescent="0.35">
      <c r="A169" s="4">
        <v>5.22</v>
      </c>
      <c r="B169" s="8" t="s">
        <v>429</v>
      </c>
      <c r="C169" s="53"/>
      <c r="D169" s="102"/>
      <c r="E169" s="41" t="s">
        <v>252</v>
      </c>
      <c r="F169" s="208"/>
      <c r="BJ169" s="1">
        <v>141</v>
      </c>
      <c r="BK169" s="1" t="s">
        <v>249</v>
      </c>
      <c r="BV169" s="27"/>
    </row>
    <row r="170" spans="1:74" ht="109.5" customHeight="1" x14ac:dyDescent="0.35">
      <c r="A170" s="4" t="s">
        <v>130</v>
      </c>
      <c r="B170" s="8" t="s">
        <v>430</v>
      </c>
      <c r="C170" s="53"/>
      <c r="D170" s="102"/>
      <c r="E170" s="41" t="s">
        <v>252</v>
      </c>
      <c r="F170" s="208"/>
      <c r="BJ170" s="1">
        <v>140</v>
      </c>
      <c r="BK170" s="1" t="s">
        <v>249</v>
      </c>
      <c r="BV170" s="27"/>
    </row>
    <row r="171" spans="1:74" ht="14.75" customHeight="1" x14ac:dyDescent="0.35">
      <c r="A171" s="4" t="s">
        <v>320</v>
      </c>
      <c r="B171" s="8" t="s">
        <v>216</v>
      </c>
      <c r="C171" s="57" t="e">
        <f>(ROUND((C169/C8)*100,0))/100</f>
        <v>#DIV/0!</v>
      </c>
      <c r="D171" s="102"/>
      <c r="E171" s="41" t="s">
        <v>252</v>
      </c>
      <c r="F171" s="208"/>
      <c r="BJ171" s="1">
        <v>139</v>
      </c>
      <c r="BK171" s="1" t="s">
        <v>249</v>
      </c>
      <c r="BV171" s="27"/>
    </row>
    <row r="172" spans="1:74" ht="96" customHeight="1" x14ac:dyDescent="0.35">
      <c r="A172" s="4">
        <v>5.23</v>
      </c>
      <c r="B172" s="8" t="s">
        <v>431</v>
      </c>
      <c r="C172" s="59"/>
      <c r="D172" s="102"/>
      <c r="E172" s="41" t="s">
        <v>252</v>
      </c>
      <c r="F172" s="208"/>
      <c r="BJ172" s="1">
        <v>138</v>
      </c>
      <c r="BK172" s="1" t="s">
        <v>249</v>
      </c>
      <c r="BV172" s="27"/>
    </row>
    <row r="173" spans="1:74" ht="108" customHeight="1" x14ac:dyDescent="0.35">
      <c r="A173" s="4" t="s">
        <v>323</v>
      </c>
      <c r="B173" s="8" t="s">
        <v>432</v>
      </c>
      <c r="C173" s="53"/>
      <c r="D173" s="102"/>
      <c r="E173" s="41" t="s">
        <v>252</v>
      </c>
      <c r="F173" s="208"/>
      <c r="BJ173" s="1">
        <v>137</v>
      </c>
      <c r="BK173" s="1" t="s">
        <v>249</v>
      </c>
      <c r="BV173" s="27"/>
    </row>
    <row r="174" spans="1:74" ht="21" customHeight="1" x14ac:dyDescent="0.35">
      <c r="A174" s="4" t="s">
        <v>421</v>
      </c>
      <c r="B174" s="8" t="s">
        <v>217</v>
      </c>
      <c r="C174" s="57" t="e">
        <f>(ROUND((C173/C8)*100,0))/100</f>
        <v>#DIV/0!</v>
      </c>
      <c r="D174" s="102"/>
      <c r="E174" s="42" t="e">
        <f>VLOOKUP(C174,AF54:AG197,2,FALSE)</f>
        <v>#DIV/0!</v>
      </c>
      <c r="F174" s="208"/>
      <c r="BJ174" s="1">
        <v>136</v>
      </c>
      <c r="BK174" s="1" t="s">
        <v>249</v>
      </c>
      <c r="BV174" s="27"/>
    </row>
    <row r="175" spans="1:74" ht="98.25" customHeight="1" x14ac:dyDescent="0.35">
      <c r="A175" s="4">
        <v>5.24</v>
      </c>
      <c r="B175" s="8" t="s">
        <v>183</v>
      </c>
      <c r="C175" s="53"/>
      <c r="D175" s="101"/>
      <c r="E175" s="119" t="e">
        <f t="shared" ref="E175" si="5">VLOOKUP(C175,$N$11:$O$42,2,FALSE)</f>
        <v>#N/A</v>
      </c>
      <c r="F175" s="208"/>
      <c r="BJ175" s="1">
        <v>135</v>
      </c>
      <c r="BK175" s="1" t="s">
        <v>249</v>
      </c>
      <c r="BV175" s="27"/>
    </row>
    <row r="176" spans="1:74" ht="114" customHeight="1" x14ac:dyDescent="0.35">
      <c r="A176" s="4" t="s">
        <v>134</v>
      </c>
      <c r="B176" s="8" t="s">
        <v>185</v>
      </c>
      <c r="C176" s="53"/>
      <c r="D176" s="101"/>
      <c r="E176" s="124" t="s">
        <v>252</v>
      </c>
      <c r="F176" s="208"/>
      <c r="BJ176" s="1">
        <v>134</v>
      </c>
      <c r="BK176" s="1" t="s">
        <v>249</v>
      </c>
      <c r="BV176" s="27"/>
    </row>
    <row r="177" spans="1:74" ht="119.25" customHeight="1" x14ac:dyDescent="0.35">
      <c r="A177" s="11">
        <v>5.25</v>
      </c>
      <c r="B177" s="8" t="s">
        <v>229</v>
      </c>
      <c r="C177" s="53"/>
      <c r="D177" s="101"/>
      <c r="E177" s="124" t="s">
        <v>252</v>
      </c>
      <c r="F177" s="208"/>
      <c r="BJ177" s="1">
        <v>133</v>
      </c>
      <c r="BK177" s="1" t="s">
        <v>249</v>
      </c>
      <c r="BV177" s="27"/>
    </row>
    <row r="178" spans="1:74" ht="14.75" customHeight="1" thickBot="1" x14ac:dyDescent="0.4">
      <c r="A178" s="11" t="s">
        <v>422</v>
      </c>
      <c r="B178" s="8" t="s">
        <v>230</v>
      </c>
      <c r="C178" s="57" t="e">
        <f>(ROUND((C177/C8)*100,0))/100</f>
        <v>#DIV/0!</v>
      </c>
      <c r="D178" s="101"/>
      <c r="E178" s="119" t="e">
        <f>VLOOKUP(C178,AC11:AD115,2,FALSE)</f>
        <v>#DIV/0!</v>
      </c>
      <c r="F178" s="209"/>
      <c r="BJ178" s="1">
        <v>132</v>
      </c>
      <c r="BK178" s="1" t="s">
        <v>249</v>
      </c>
      <c r="BV178" s="27"/>
    </row>
    <row r="179" spans="1:74" ht="21" customHeight="1" thickBot="1" x14ac:dyDescent="0.4">
      <c r="A179" s="201" t="s">
        <v>140</v>
      </c>
      <c r="B179" s="202"/>
      <c r="C179" s="202"/>
      <c r="D179" s="203"/>
      <c r="E179" s="128" t="e">
        <f>SUM(E129:E178)</f>
        <v>#N/A</v>
      </c>
      <c r="F179" s="130" t="e">
        <f>VLOOKUP(E179,AR11:AS76,2,FALSE)</f>
        <v>#N/A</v>
      </c>
      <c r="BJ179" s="1">
        <v>131</v>
      </c>
      <c r="BK179" s="1" t="s">
        <v>249</v>
      </c>
      <c r="BV179" s="27"/>
    </row>
    <row r="180" spans="1:74" ht="15" thickBot="1" x14ac:dyDescent="0.4">
      <c r="A180" s="192" t="s">
        <v>225</v>
      </c>
      <c r="B180" s="193"/>
      <c r="C180" s="193"/>
      <c r="D180" s="193"/>
      <c r="E180" s="193"/>
      <c r="F180" s="194"/>
      <c r="BJ180" s="1">
        <v>130</v>
      </c>
      <c r="BK180" s="1" t="s">
        <v>249</v>
      </c>
      <c r="BV180" s="27"/>
    </row>
    <row r="181" spans="1:74" ht="265.5" customHeight="1" thickBot="1" x14ac:dyDescent="0.4">
      <c r="A181" s="195"/>
      <c r="B181" s="196"/>
      <c r="C181" s="196"/>
      <c r="D181" s="196"/>
      <c r="E181" s="196"/>
      <c r="F181" s="197"/>
      <c r="BJ181" s="1">
        <v>129</v>
      </c>
      <c r="BK181" s="1" t="s">
        <v>249</v>
      </c>
    </row>
    <row r="182" spans="1:74" ht="19" thickBot="1" x14ac:dyDescent="0.5">
      <c r="A182" s="116">
        <v>6</v>
      </c>
      <c r="B182" s="187" t="s">
        <v>173</v>
      </c>
      <c r="C182" s="188"/>
      <c r="D182" s="156" t="s">
        <v>51</v>
      </c>
      <c r="E182" s="117" t="s">
        <v>65</v>
      </c>
      <c r="F182" s="123"/>
      <c r="BJ182" s="1">
        <v>128</v>
      </c>
      <c r="BK182" s="1" t="s">
        <v>249</v>
      </c>
    </row>
    <row r="183" spans="1:74" ht="109.5" customHeight="1" x14ac:dyDescent="0.35">
      <c r="A183" s="113">
        <v>6.1</v>
      </c>
      <c r="B183" s="114" t="s">
        <v>174</v>
      </c>
      <c r="C183" s="115"/>
      <c r="D183" s="160"/>
      <c r="E183" s="118" t="e">
        <f>VLOOKUP(C183,$N$11:$O$42,2,FALSE)</f>
        <v>#N/A</v>
      </c>
      <c r="F183" s="207" t="e">
        <f>E196/BB10</f>
        <v>#N/A</v>
      </c>
      <c r="BJ183" s="1">
        <v>127</v>
      </c>
      <c r="BK183" s="1" t="s">
        <v>249</v>
      </c>
    </row>
    <row r="184" spans="1:74" ht="102.75" customHeight="1" x14ac:dyDescent="0.35">
      <c r="A184" s="3" t="s">
        <v>312</v>
      </c>
      <c r="B184" s="8" t="s">
        <v>176</v>
      </c>
      <c r="C184" s="53"/>
      <c r="D184" s="101"/>
      <c r="E184" s="124" t="s">
        <v>252</v>
      </c>
      <c r="F184" s="208"/>
      <c r="BJ184" s="1">
        <v>126</v>
      </c>
      <c r="BK184" s="1" t="s">
        <v>249</v>
      </c>
    </row>
    <row r="185" spans="1:74" ht="117.75" customHeight="1" x14ac:dyDescent="0.35">
      <c r="A185" s="3">
        <v>6.2</v>
      </c>
      <c r="B185" s="8" t="s">
        <v>177</v>
      </c>
      <c r="C185" s="53"/>
      <c r="D185" s="101"/>
      <c r="E185" s="119" t="e">
        <f>VLOOKUP(C185,$N$11:$O$42,2,FALSE)</f>
        <v>#N/A</v>
      </c>
      <c r="F185" s="208"/>
      <c r="BJ185" s="1">
        <v>125</v>
      </c>
      <c r="BK185" s="1" t="s">
        <v>249</v>
      </c>
    </row>
    <row r="186" spans="1:74" ht="124.5" customHeight="1" x14ac:dyDescent="0.35">
      <c r="A186" s="3">
        <v>6.3</v>
      </c>
      <c r="B186" s="8" t="s">
        <v>411</v>
      </c>
      <c r="C186" s="53"/>
      <c r="D186" s="101"/>
      <c r="E186" s="119" t="e">
        <f>VLOOKUP(C186,$N$11:$O$42,2,FALSE)</f>
        <v>#N/A</v>
      </c>
      <c r="F186" s="208"/>
      <c r="BJ186" s="1">
        <v>124</v>
      </c>
      <c r="BK186" s="1" t="s">
        <v>249</v>
      </c>
    </row>
    <row r="187" spans="1:74" ht="111" customHeight="1" x14ac:dyDescent="0.35">
      <c r="A187" s="3">
        <v>6.4</v>
      </c>
      <c r="B187" s="8" t="s">
        <v>407</v>
      </c>
      <c r="C187" s="53"/>
      <c r="D187" s="101"/>
      <c r="E187" s="119" t="e">
        <f>VLOOKUP(C187,$N$11:$O$42,2,FALSE)</f>
        <v>#N/A</v>
      </c>
      <c r="F187" s="208"/>
      <c r="BJ187" s="1">
        <v>123</v>
      </c>
      <c r="BK187" s="1" t="s">
        <v>249</v>
      </c>
    </row>
    <row r="188" spans="1:74" ht="114" customHeight="1" x14ac:dyDescent="0.35">
      <c r="A188" s="3" t="s">
        <v>280</v>
      </c>
      <c r="B188" s="8" t="s">
        <v>361</v>
      </c>
      <c r="C188" s="53"/>
      <c r="D188" s="101"/>
      <c r="E188" s="124" t="s">
        <v>252</v>
      </c>
      <c r="F188" s="208"/>
      <c r="BJ188" s="1">
        <v>122</v>
      </c>
      <c r="BK188" s="1" t="s">
        <v>249</v>
      </c>
    </row>
    <row r="189" spans="1:74" ht="23.25" customHeight="1" x14ac:dyDescent="0.35">
      <c r="A189" s="3" t="s">
        <v>281</v>
      </c>
      <c r="B189" s="8" t="s">
        <v>221</v>
      </c>
      <c r="C189" s="57" t="e">
        <f>(ROUND((C188/C8)*100,0))/100</f>
        <v>#DIV/0!</v>
      </c>
      <c r="D189" s="137"/>
      <c r="E189" s="133" t="e">
        <f>VLOOKUP(C189,BV11:BW111,2,FALSE)</f>
        <v>#DIV/0!</v>
      </c>
      <c r="F189" s="208"/>
      <c r="BJ189" s="1">
        <v>121</v>
      </c>
      <c r="BK189" s="1" t="s">
        <v>249</v>
      </c>
    </row>
    <row r="190" spans="1:74" ht="100.5" customHeight="1" x14ac:dyDescent="0.35">
      <c r="A190" s="3">
        <v>6.5</v>
      </c>
      <c r="B190" s="8" t="s">
        <v>178</v>
      </c>
      <c r="C190" s="53"/>
      <c r="D190" s="101"/>
      <c r="E190" s="119" t="e">
        <f t="shared" ref="E190:E193" si="6">VLOOKUP(C190,$N$11:$O$42,2,FALSE)</f>
        <v>#N/A</v>
      </c>
      <c r="F190" s="208"/>
      <c r="BJ190" s="1">
        <v>120</v>
      </c>
      <c r="BK190" s="1" t="s">
        <v>249</v>
      </c>
    </row>
    <row r="191" spans="1:74" ht="99" customHeight="1" x14ac:dyDescent="0.35">
      <c r="A191" s="3">
        <v>6.6</v>
      </c>
      <c r="B191" s="8" t="s">
        <v>179</v>
      </c>
      <c r="C191" s="53"/>
      <c r="D191" s="101"/>
      <c r="E191" s="119" t="e">
        <f t="shared" si="6"/>
        <v>#N/A</v>
      </c>
      <c r="F191" s="208"/>
      <c r="BJ191" s="1">
        <v>119</v>
      </c>
      <c r="BK191" s="1" t="s">
        <v>249</v>
      </c>
    </row>
    <row r="192" spans="1:74" ht="96" customHeight="1" x14ac:dyDescent="0.35">
      <c r="A192" s="3" t="s">
        <v>313</v>
      </c>
      <c r="B192" s="8" t="s">
        <v>180</v>
      </c>
      <c r="C192" s="53"/>
      <c r="D192" s="101"/>
      <c r="E192" s="119" t="e">
        <f t="shared" si="6"/>
        <v>#N/A</v>
      </c>
      <c r="F192" s="208"/>
      <c r="BJ192" s="1">
        <v>118</v>
      </c>
      <c r="BK192" s="1" t="s">
        <v>249</v>
      </c>
    </row>
    <row r="193" spans="1:63" ht="90.75" customHeight="1" x14ac:dyDescent="0.35">
      <c r="A193" s="3">
        <v>6.7</v>
      </c>
      <c r="B193" s="8" t="s">
        <v>291</v>
      </c>
      <c r="C193" s="53"/>
      <c r="D193" s="101"/>
      <c r="E193" s="119" t="e">
        <f t="shared" si="6"/>
        <v>#N/A</v>
      </c>
      <c r="F193" s="208"/>
      <c r="BJ193" s="1">
        <v>117</v>
      </c>
      <c r="BK193" s="1" t="s">
        <v>249</v>
      </c>
    </row>
    <row r="194" spans="1:63" ht="77.25" customHeight="1" x14ac:dyDescent="0.35">
      <c r="A194" s="4" t="s">
        <v>314</v>
      </c>
      <c r="B194" s="8" t="s">
        <v>362</v>
      </c>
      <c r="C194" s="53"/>
      <c r="D194" s="101"/>
      <c r="E194" s="119" t="e">
        <f>VLOOKUP(C194,$N$11:$O$45,2,FALSE)</f>
        <v>#N/A</v>
      </c>
      <c r="F194" s="208"/>
      <c r="BJ194" s="1">
        <v>116</v>
      </c>
      <c r="BK194" s="1" t="s">
        <v>249</v>
      </c>
    </row>
    <row r="195" spans="1:63" ht="93.75" customHeight="1" thickBot="1" x14ac:dyDescent="0.4">
      <c r="A195" s="3">
        <v>6.8</v>
      </c>
      <c r="B195" s="8" t="s">
        <v>379</v>
      </c>
      <c r="C195" s="53"/>
      <c r="D195" s="102"/>
      <c r="E195" s="119" t="e">
        <f>VLOOKUP(C195,$N$11:$O$42,2,FALSE)</f>
        <v>#N/A</v>
      </c>
      <c r="F195" s="209"/>
      <c r="BJ195" s="1">
        <v>115</v>
      </c>
      <c r="BK195" s="1" t="s">
        <v>249</v>
      </c>
    </row>
    <row r="196" spans="1:63" ht="20.25" customHeight="1" thickBot="1" x14ac:dyDescent="0.4">
      <c r="A196" s="201" t="s">
        <v>186</v>
      </c>
      <c r="B196" s="202"/>
      <c r="C196" s="202"/>
      <c r="D196" s="203"/>
      <c r="E196" s="134" t="e">
        <f>SUM(E183:E195)</f>
        <v>#N/A</v>
      </c>
      <c r="F196" s="130" t="e">
        <f>VLOOKUP(E196,BA11:BB44,2,FALSE)</f>
        <v>#N/A</v>
      </c>
      <c r="BJ196" s="1">
        <v>114</v>
      </c>
      <c r="BK196" s="1" t="s">
        <v>249</v>
      </c>
    </row>
    <row r="197" spans="1:63" ht="14.75" customHeight="1" thickBot="1" x14ac:dyDescent="0.4">
      <c r="A197" s="192" t="s">
        <v>232</v>
      </c>
      <c r="B197" s="193"/>
      <c r="C197" s="193"/>
      <c r="D197" s="193"/>
      <c r="E197" s="193"/>
      <c r="F197" s="194"/>
      <c r="BJ197" s="1">
        <v>113</v>
      </c>
      <c r="BK197" s="1" t="s">
        <v>249</v>
      </c>
    </row>
    <row r="198" spans="1:63" ht="103.5" customHeight="1" thickBot="1" x14ac:dyDescent="0.4">
      <c r="A198" s="204"/>
      <c r="B198" s="205"/>
      <c r="C198" s="205"/>
      <c r="D198" s="205"/>
      <c r="E198" s="205"/>
      <c r="F198" s="206"/>
      <c r="BJ198" s="1">
        <v>112</v>
      </c>
      <c r="BK198" s="1" t="s">
        <v>249</v>
      </c>
    </row>
    <row r="199" spans="1:63" ht="19" thickBot="1" x14ac:dyDescent="0.5">
      <c r="A199" s="116">
        <v>7</v>
      </c>
      <c r="B199" s="121" t="s">
        <v>315</v>
      </c>
      <c r="C199" s="122"/>
      <c r="D199" s="156" t="s">
        <v>51</v>
      </c>
      <c r="E199" s="135" t="s">
        <v>65</v>
      </c>
      <c r="F199" s="123" t="s">
        <v>68</v>
      </c>
      <c r="BJ199" s="1">
        <v>111</v>
      </c>
      <c r="BK199" s="1" t="s">
        <v>249</v>
      </c>
    </row>
    <row r="200" spans="1:63" ht="95.25" customHeight="1" x14ac:dyDescent="0.35">
      <c r="A200" s="113">
        <v>7.1</v>
      </c>
      <c r="B200" s="114" t="s">
        <v>316</v>
      </c>
      <c r="C200" s="115"/>
      <c r="D200" s="160"/>
      <c r="E200" s="118" t="e">
        <f>VLOOKUP(C200,N11:O45,2,FALSE)</f>
        <v>#N/A</v>
      </c>
      <c r="F200" s="198" t="e">
        <f>E217/BN10</f>
        <v>#N/A</v>
      </c>
      <c r="BJ200" s="1">
        <v>110</v>
      </c>
      <c r="BK200" s="1" t="s">
        <v>249</v>
      </c>
    </row>
    <row r="201" spans="1:63" s="76" customFormat="1" ht="90.75" customHeight="1" x14ac:dyDescent="0.35">
      <c r="A201" s="74" t="s">
        <v>175</v>
      </c>
      <c r="B201" s="75" t="s">
        <v>317</v>
      </c>
      <c r="C201" s="53"/>
      <c r="D201" s="161"/>
      <c r="E201" s="127" t="e">
        <f>VLOOKUP(C201,N77:O80,2,FALSE)</f>
        <v>#N/A</v>
      </c>
      <c r="F201" s="199"/>
      <c r="Q201" s="77"/>
      <c r="BJ201" s="1">
        <v>109</v>
      </c>
      <c r="BK201" s="1" t="s">
        <v>249</v>
      </c>
    </row>
    <row r="202" spans="1:63" ht="101.25" customHeight="1" x14ac:dyDescent="0.35">
      <c r="A202" s="3">
        <v>7.2</v>
      </c>
      <c r="B202" s="8" t="s">
        <v>376</v>
      </c>
      <c r="C202" s="53"/>
      <c r="D202" s="101"/>
      <c r="E202" s="119" t="e">
        <f>VLOOKUP(C202,N13:O47,2,FALSE)</f>
        <v>#N/A</v>
      </c>
      <c r="F202" s="199"/>
      <c r="BJ202" s="1">
        <v>108</v>
      </c>
      <c r="BK202" s="1" t="s">
        <v>249</v>
      </c>
    </row>
    <row r="203" spans="1:63" ht="142.5" customHeight="1" x14ac:dyDescent="0.35">
      <c r="A203" s="3">
        <v>7.3</v>
      </c>
      <c r="B203" s="8" t="s">
        <v>318</v>
      </c>
      <c r="C203" s="53"/>
      <c r="D203" s="101"/>
      <c r="E203" s="119" t="e">
        <f>VLOOKUP(C203,N14:O48,2,FALSE)</f>
        <v>#N/A</v>
      </c>
      <c r="F203" s="199"/>
      <c r="BJ203" s="1">
        <v>107</v>
      </c>
      <c r="BK203" s="1" t="s">
        <v>249</v>
      </c>
    </row>
    <row r="204" spans="1:63" s="76" customFormat="1" ht="104.25" customHeight="1" x14ac:dyDescent="0.35">
      <c r="A204" s="74">
        <v>7.4</v>
      </c>
      <c r="B204" s="75" t="s">
        <v>403</v>
      </c>
      <c r="C204" s="53"/>
      <c r="D204" s="101"/>
      <c r="E204" s="127" t="e">
        <f>VLOOKUP(C204,N11:O42,2,FALSE)</f>
        <v>#N/A</v>
      </c>
      <c r="F204" s="199"/>
      <c r="Q204" s="77"/>
      <c r="BJ204" s="1">
        <v>106</v>
      </c>
      <c r="BK204" s="1" t="s">
        <v>249</v>
      </c>
    </row>
    <row r="205" spans="1:63" s="76" customFormat="1" ht="124.5" customHeight="1" x14ac:dyDescent="0.35">
      <c r="A205" s="74" t="s">
        <v>282</v>
      </c>
      <c r="B205" s="75" t="s">
        <v>404</v>
      </c>
      <c r="C205" s="53"/>
      <c r="D205" s="101"/>
      <c r="E205" s="127" t="e">
        <f>VLOOKUP(C205,N11:O45,2,FALSE)</f>
        <v>#N/A</v>
      </c>
      <c r="F205" s="199"/>
      <c r="Q205" s="77"/>
      <c r="BJ205" s="1">
        <v>105</v>
      </c>
      <c r="BK205" s="1" t="s">
        <v>249</v>
      </c>
    </row>
    <row r="206" spans="1:63" ht="103.5" customHeight="1" x14ac:dyDescent="0.35">
      <c r="A206" s="3" t="s">
        <v>283</v>
      </c>
      <c r="B206" s="8" t="s">
        <v>319</v>
      </c>
      <c r="C206" s="57"/>
      <c r="D206" s="101"/>
      <c r="E206" s="126" t="e">
        <f>VLOOKUP(C206,N11:O38,2,FALSE)</f>
        <v>#N/A</v>
      </c>
      <c r="F206" s="199"/>
      <c r="BJ206" s="1">
        <v>104</v>
      </c>
      <c r="BK206" s="1" t="s">
        <v>249</v>
      </c>
    </row>
    <row r="207" spans="1:63" ht="108" customHeight="1" x14ac:dyDescent="0.35">
      <c r="A207" s="3">
        <v>7.5</v>
      </c>
      <c r="B207" s="8" t="s">
        <v>126</v>
      </c>
      <c r="C207" s="57"/>
      <c r="D207" s="101"/>
      <c r="E207" s="119" t="e">
        <f>VLOOKUP(C207,$N$11:$O$42,2,FALSE)</f>
        <v>#N/A</v>
      </c>
      <c r="F207" s="199"/>
      <c r="BJ207" s="1">
        <v>103</v>
      </c>
      <c r="BK207" s="1" t="s">
        <v>249</v>
      </c>
    </row>
    <row r="208" spans="1:63" ht="116.25" customHeight="1" x14ac:dyDescent="0.35">
      <c r="A208" s="3">
        <v>7.6</v>
      </c>
      <c r="B208" s="8" t="s">
        <v>127</v>
      </c>
      <c r="C208" s="53"/>
      <c r="D208" s="101"/>
      <c r="E208" s="119" t="e">
        <f>VLOOKUP(C208,$N$11:$O$42,2,FALSE)</f>
        <v>#N/A</v>
      </c>
      <c r="F208" s="199"/>
      <c r="BJ208" s="1">
        <v>102</v>
      </c>
      <c r="BK208" s="1" t="s">
        <v>249</v>
      </c>
    </row>
    <row r="209" spans="1:63" ht="89.25" customHeight="1" x14ac:dyDescent="0.35">
      <c r="A209" s="3" t="s">
        <v>181</v>
      </c>
      <c r="B209" s="8" t="s">
        <v>129</v>
      </c>
      <c r="C209" s="53"/>
      <c r="D209" s="161"/>
      <c r="E209" s="124" t="s">
        <v>252</v>
      </c>
      <c r="F209" s="199"/>
      <c r="BJ209" s="1">
        <v>101</v>
      </c>
      <c r="BK209" s="1" t="s">
        <v>249</v>
      </c>
    </row>
    <row r="210" spans="1:63" ht="111.75" customHeight="1" x14ac:dyDescent="0.35">
      <c r="A210" s="3">
        <v>7.7</v>
      </c>
      <c r="B210" s="8" t="s">
        <v>351</v>
      </c>
      <c r="C210" s="53"/>
      <c r="D210" s="101"/>
      <c r="E210" s="119" t="e">
        <f>VLOOKUP(C210,$N$11:$O$42,2,FALSE)</f>
        <v>#N/A</v>
      </c>
      <c r="F210" s="199"/>
      <c r="BJ210" s="1">
        <v>100</v>
      </c>
      <c r="BK210" s="1" t="s">
        <v>249</v>
      </c>
    </row>
    <row r="211" spans="1:63" ht="100.5" customHeight="1" x14ac:dyDescent="0.35">
      <c r="A211" s="4" t="s">
        <v>184</v>
      </c>
      <c r="B211" s="8" t="s">
        <v>131</v>
      </c>
      <c r="C211" s="53"/>
      <c r="D211" s="161"/>
      <c r="E211" s="124" t="s">
        <v>252</v>
      </c>
      <c r="F211" s="199"/>
      <c r="BJ211" s="1">
        <v>99</v>
      </c>
      <c r="BK211" s="1" t="s">
        <v>249</v>
      </c>
    </row>
    <row r="212" spans="1:63" ht="93" customHeight="1" x14ac:dyDescent="0.35">
      <c r="A212" s="3">
        <v>7.8</v>
      </c>
      <c r="B212" s="8" t="s">
        <v>132</v>
      </c>
      <c r="C212" s="53"/>
      <c r="D212" s="101"/>
      <c r="E212" s="119" t="e">
        <f t="shared" ref="E212:E213" si="7">VLOOKUP(C212,$N$11:$O$42,2,FALSE)</f>
        <v>#N/A</v>
      </c>
      <c r="F212" s="199"/>
      <c r="BJ212" s="1">
        <v>98</v>
      </c>
      <c r="BK212" s="1" t="s">
        <v>249</v>
      </c>
    </row>
    <row r="213" spans="1:63" ht="105.75" customHeight="1" x14ac:dyDescent="0.35">
      <c r="A213" s="3">
        <v>7.9</v>
      </c>
      <c r="B213" s="8" t="s">
        <v>133</v>
      </c>
      <c r="C213" s="53"/>
      <c r="D213" s="101"/>
      <c r="E213" s="119" t="e">
        <f t="shared" si="7"/>
        <v>#N/A</v>
      </c>
      <c r="F213" s="199"/>
      <c r="BJ213" s="1">
        <v>97</v>
      </c>
      <c r="BK213" s="1" t="s">
        <v>249</v>
      </c>
    </row>
    <row r="214" spans="1:63" s="76" customFormat="1" ht="101.25" customHeight="1" x14ac:dyDescent="0.35">
      <c r="A214" s="79" t="s">
        <v>284</v>
      </c>
      <c r="B214" s="75" t="s">
        <v>135</v>
      </c>
      <c r="C214" s="98"/>
      <c r="D214" s="162"/>
      <c r="E214" s="127" t="e">
        <f>VLOOKUP(C214,$N$83:$O$85,2,FALSE)</f>
        <v>#N/A</v>
      </c>
      <c r="F214" s="199"/>
      <c r="Q214" s="77"/>
      <c r="BJ214" s="78">
        <v>96</v>
      </c>
      <c r="BK214" s="78" t="s">
        <v>249</v>
      </c>
    </row>
    <row r="215" spans="1:63" ht="114" customHeight="1" x14ac:dyDescent="0.35">
      <c r="A215" s="11">
        <v>7.1</v>
      </c>
      <c r="B215" s="8" t="s">
        <v>412</v>
      </c>
      <c r="C215" s="53"/>
      <c r="D215" s="101"/>
      <c r="E215" s="119" t="e">
        <f>VLOOKUP(C215,$N$11:$O$69,2,FALSE)</f>
        <v>#N/A</v>
      </c>
      <c r="F215" s="199"/>
      <c r="BJ215" s="1">
        <v>95</v>
      </c>
      <c r="BK215" s="1" t="s">
        <v>249</v>
      </c>
    </row>
    <row r="216" spans="1:63" ht="134.25" customHeight="1" thickBot="1" x14ac:dyDescent="0.4">
      <c r="A216" s="11">
        <v>7.11</v>
      </c>
      <c r="B216" s="8" t="s">
        <v>137</v>
      </c>
      <c r="C216" s="53"/>
      <c r="D216" s="101"/>
      <c r="E216" s="119" t="e">
        <f>VLOOKUP(C216,$N$11:$O$69,2,FALSE)</f>
        <v>#N/A</v>
      </c>
      <c r="F216" s="200"/>
      <c r="BJ216" s="1">
        <v>94</v>
      </c>
      <c r="BK216" s="1" t="s">
        <v>249</v>
      </c>
    </row>
    <row r="217" spans="1:63" ht="18.75" customHeight="1" thickBot="1" x14ac:dyDescent="0.4">
      <c r="A217" s="201" t="s">
        <v>322</v>
      </c>
      <c r="B217" s="202"/>
      <c r="C217" s="202"/>
      <c r="D217" s="203"/>
      <c r="E217" s="128" t="e">
        <f>SUM(E200,E201,E202,E203,E204,E205,E206,E207,E208,E210,E212,E213,E214,E215,E216)</f>
        <v>#N/A</v>
      </c>
      <c r="F217" s="130" t="e">
        <f>VLOOKUP(E217,BM11:BN42,2,FALSE)</f>
        <v>#N/A</v>
      </c>
      <c r="BJ217" s="78">
        <v>93</v>
      </c>
      <c r="BK217" s="78" t="s">
        <v>249</v>
      </c>
    </row>
    <row r="218" spans="1:63" ht="15" thickBot="1" x14ac:dyDescent="0.4">
      <c r="A218" s="192" t="s">
        <v>408</v>
      </c>
      <c r="B218" s="193"/>
      <c r="C218" s="193"/>
      <c r="D218" s="193"/>
      <c r="E218" s="193"/>
      <c r="F218" s="194"/>
      <c r="BJ218" s="78">
        <v>92</v>
      </c>
      <c r="BK218" s="78" t="s">
        <v>249</v>
      </c>
    </row>
    <row r="219" spans="1:63" ht="409.5" customHeight="1" thickBot="1" x14ac:dyDescent="0.4">
      <c r="A219" s="204"/>
      <c r="B219" s="205"/>
      <c r="C219" s="205"/>
      <c r="D219" s="205"/>
      <c r="E219" s="205"/>
      <c r="F219" s="206"/>
      <c r="BJ219" s="1">
        <v>91</v>
      </c>
      <c r="BK219" s="1" t="s">
        <v>249</v>
      </c>
    </row>
    <row r="220" spans="1:63" ht="19" thickBot="1" x14ac:dyDescent="0.5">
      <c r="A220" s="116">
        <v>8</v>
      </c>
      <c r="B220" s="187" t="s">
        <v>187</v>
      </c>
      <c r="C220" s="188"/>
      <c r="D220" s="156" t="s">
        <v>51</v>
      </c>
      <c r="E220" s="117" t="s">
        <v>65</v>
      </c>
      <c r="F220" s="123" t="s">
        <v>68</v>
      </c>
      <c r="BJ220" s="1">
        <v>90</v>
      </c>
      <c r="BK220" s="1" t="s">
        <v>249</v>
      </c>
    </row>
    <row r="221" spans="1:63" ht="114" customHeight="1" x14ac:dyDescent="0.35">
      <c r="A221" s="113">
        <v>8.1</v>
      </c>
      <c r="B221" s="114" t="s">
        <v>292</v>
      </c>
      <c r="C221" s="115"/>
      <c r="D221" s="114"/>
      <c r="E221" s="118" t="e">
        <f>VLOOKUP(C221,$N$11:$O$45,2,FALSE)</f>
        <v>#N/A</v>
      </c>
      <c r="F221" s="207" t="e">
        <f>E227/BE10</f>
        <v>#N/A</v>
      </c>
      <c r="BJ221" s="1">
        <v>89</v>
      </c>
      <c r="BK221" s="1" t="s">
        <v>249</v>
      </c>
    </row>
    <row r="222" spans="1:63" ht="142.5" customHeight="1" x14ac:dyDescent="0.35">
      <c r="A222" s="3">
        <v>8.1999999999999993</v>
      </c>
      <c r="B222" s="8" t="s">
        <v>190</v>
      </c>
      <c r="C222" s="53"/>
      <c r="D222" s="83"/>
      <c r="E222" s="119" t="e">
        <f>VLOOKUP(C222,$N$11:$O$45,2,FALSE)</f>
        <v>#N/A</v>
      </c>
      <c r="F222" s="208"/>
      <c r="BJ222" s="1">
        <v>88</v>
      </c>
      <c r="BK222" s="1" t="s">
        <v>249</v>
      </c>
    </row>
    <row r="223" spans="1:63" ht="120" customHeight="1" x14ac:dyDescent="0.35">
      <c r="A223" s="3">
        <v>8.3000000000000007</v>
      </c>
      <c r="B223" s="8" t="s">
        <v>191</v>
      </c>
      <c r="C223" s="53"/>
      <c r="D223" s="8"/>
      <c r="E223" s="119" t="e">
        <f>VLOOKUP(C223,$N$11:$O$45,2,FALSE)</f>
        <v>#N/A</v>
      </c>
      <c r="F223" s="208"/>
      <c r="BJ223" s="1">
        <v>87</v>
      </c>
      <c r="BK223" s="1" t="s">
        <v>249</v>
      </c>
    </row>
    <row r="224" spans="1:63" ht="137.25" customHeight="1" x14ac:dyDescent="0.35">
      <c r="A224" s="3">
        <v>8.4</v>
      </c>
      <c r="B224" s="8" t="s">
        <v>195</v>
      </c>
      <c r="C224" s="53"/>
      <c r="D224" s="8"/>
      <c r="E224" s="119" t="e">
        <f>VLOOKUP(C224,$N$11:$O$45,2,FALSE)</f>
        <v>#N/A</v>
      </c>
      <c r="F224" s="208"/>
      <c r="BJ224" s="1">
        <v>86</v>
      </c>
      <c r="BK224" s="1" t="s">
        <v>249</v>
      </c>
    </row>
    <row r="225" spans="1:63" ht="139.5" customHeight="1" x14ac:dyDescent="0.35">
      <c r="A225" s="3">
        <v>8.5</v>
      </c>
      <c r="B225" s="8" t="s">
        <v>49</v>
      </c>
      <c r="C225" s="53"/>
      <c r="D225" s="73"/>
      <c r="E225" s="119" t="e">
        <f>VLOOKUP(C225,$N$11:$O$42,2,FALSE)</f>
        <v>#N/A</v>
      </c>
      <c r="F225" s="208"/>
      <c r="BJ225" s="1">
        <v>85</v>
      </c>
      <c r="BK225" s="1" t="s">
        <v>249</v>
      </c>
    </row>
    <row r="226" spans="1:63" ht="140.25" customHeight="1" thickBot="1" x14ac:dyDescent="0.4">
      <c r="A226" s="87">
        <v>8.6</v>
      </c>
      <c r="B226" s="68" t="s">
        <v>50</v>
      </c>
      <c r="C226" s="93"/>
      <c r="D226" s="88"/>
      <c r="E226" s="119" t="s">
        <v>252</v>
      </c>
      <c r="F226" s="209"/>
      <c r="BJ226" s="1">
        <v>84</v>
      </c>
      <c r="BK226" s="1" t="s">
        <v>249</v>
      </c>
    </row>
    <row r="227" spans="1:63" ht="15" thickBot="1" x14ac:dyDescent="0.4">
      <c r="A227" s="189" t="s">
        <v>196</v>
      </c>
      <c r="B227" s="190"/>
      <c r="C227" s="190"/>
      <c r="D227" s="191"/>
      <c r="E227" s="136" t="e">
        <f>SUM(E221:E225)</f>
        <v>#N/A</v>
      </c>
      <c r="F227" s="130" t="e">
        <f>VLOOKUP(E227,BD11:BE21,2,FALSE)</f>
        <v>#N/A</v>
      </c>
      <c r="BJ227" s="78">
        <v>83</v>
      </c>
      <c r="BK227" s="78" t="s">
        <v>249</v>
      </c>
    </row>
    <row r="228" spans="1:63" ht="15" thickBot="1" x14ac:dyDescent="0.4">
      <c r="A228" s="231" t="s">
        <v>233</v>
      </c>
      <c r="B228" s="232"/>
      <c r="C228" s="232"/>
      <c r="D228" s="232"/>
      <c r="E228" s="232"/>
      <c r="F228" s="233"/>
      <c r="BJ228" s="1">
        <v>82</v>
      </c>
      <c r="BK228" s="1" t="s">
        <v>249</v>
      </c>
    </row>
    <row r="229" spans="1:63" ht="409.5" customHeight="1" thickBot="1" x14ac:dyDescent="0.4">
      <c r="A229" s="234"/>
      <c r="B229" s="235"/>
      <c r="C229" s="235"/>
      <c r="D229" s="235"/>
      <c r="E229" s="235"/>
      <c r="F229" s="236"/>
      <c r="BJ229" s="1">
        <v>81</v>
      </c>
      <c r="BK229" s="1" t="s">
        <v>249</v>
      </c>
    </row>
    <row r="230" spans="1:63" ht="19" thickBot="1" x14ac:dyDescent="0.5">
      <c r="A230" s="116">
        <v>9</v>
      </c>
      <c r="B230" s="187" t="s">
        <v>197</v>
      </c>
      <c r="C230" s="188"/>
      <c r="D230" s="156" t="s">
        <v>51</v>
      </c>
      <c r="E230" s="117" t="s">
        <v>65</v>
      </c>
      <c r="F230" s="123" t="s">
        <v>68</v>
      </c>
      <c r="BJ230" s="1">
        <v>80</v>
      </c>
      <c r="BK230" s="1" t="s">
        <v>249</v>
      </c>
    </row>
    <row r="231" spans="1:63" ht="103.5" customHeight="1" x14ac:dyDescent="0.35">
      <c r="A231" s="44">
        <v>9.1</v>
      </c>
      <c r="B231" s="69" t="s">
        <v>324</v>
      </c>
      <c r="C231" s="60"/>
      <c r="D231" s="69"/>
      <c r="E231" s="138" t="s">
        <v>252</v>
      </c>
      <c r="F231" s="208" t="e">
        <f>E249/BH10</f>
        <v>#N/A</v>
      </c>
      <c r="BJ231" s="1">
        <v>79</v>
      </c>
      <c r="BK231" s="1" t="s">
        <v>249</v>
      </c>
    </row>
    <row r="232" spans="1:63" x14ac:dyDescent="0.35">
      <c r="A232" s="44" t="s">
        <v>325</v>
      </c>
      <c r="B232" s="69" t="s">
        <v>326</v>
      </c>
      <c r="C232" s="57" t="e">
        <f>C231/C8</f>
        <v>#DIV/0!</v>
      </c>
      <c r="D232" s="61"/>
      <c r="E232" s="124" t="s">
        <v>252</v>
      </c>
      <c r="F232" s="208"/>
      <c r="BJ232" s="1">
        <v>78</v>
      </c>
      <c r="BK232" s="1" t="s">
        <v>249</v>
      </c>
    </row>
    <row r="233" spans="1:63" ht="112.5" customHeight="1" x14ac:dyDescent="0.35">
      <c r="A233" s="44">
        <v>9.1999999999999993</v>
      </c>
      <c r="B233" s="69" t="s">
        <v>327</v>
      </c>
      <c r="C233" s="60"/>
      <c r="D233" s="69"/>
      <c r="E233" s="124" t="s">
        <v>252</v>
      </c>
      <c r="F233" s="208"/>
      <c r="BJ233" s="1">
        <v>77</v>
      </c>
      <c r="BK233" s="1" t="s">
        <v>249</v>
      </c>
    </row>
    <row r="234" spans="1:63" x14ac:dyDescent="0.35">
      <c r="A234" s="44" t="s">
        <v>328</v>
      </c>
      <c r="B234" s="69" t="s">
        <v>329</v>
      </c>
      <c r="C234" s="57" t="e">
        <f>C233/C8</f>
        <v>#DIV/0!</v>
      </c>
      <c r="D234" s="61"/>
      <c r="E234" s="124" t="s">
        <v>252</v>
      </c>
      <c r="F234" s="208"/>
      <c r="BJ234" s="1">
        <v>76</v>
      </c>
      <c r="BK234" s="1" t="s">
        <v>249</v>
      </c>
    </row>
    <row r="235" spans="1:63" ht="153.75" customHeight="1" x14ac:dyDescent="0.35">
      <c r="A235" s="44">
        <v>9.3000000000000007</v>
      </c>
      <c r="B235" s="69" t="s">
        <v>395</v>
      </c>
      <c r="C235" s="62"/>
      <c r="D235" s="69"/>
      <c r="E235" s="124" t="s">
        <v>252</v>
      </c>
      <c r="F235" s="208"/>
      <c r="BJ235" s="1">
        <v>75</v>
      </c>
      <c r="BK235" s="1" t="s">
        <v>249</v>
      </c>
    </row>
    <row r="236" spans="1:63" ht="120.75" customHeight="1" x14ac:dyDescent="0.35">
      <c r="A236" s="44" t="s">
        <v>330</v>
      </c>
      <c r="B236" s="69" t="s">
        <v>331</v>
      </c>
      <c r="C236" s="53"/>
      <c r="D236" s="61"/>
      <c r="E236" s="40" t="e">
        <f>VLOOKUP(C236,$N$11:$O$69,2,FALSE)</f>
        <v>#N/A</v>
      </c>
      <c r="F236" s="208"/>
      <c r="BJ236" s="1">
        <v>74</v>
      </c>
      <c r="BK236" s="1" t="s">
        <v>249</v>
      </c>
    </row>
    <row r="237" spans="1:63" ht="120.75" customHeight="1" x14ac:dyDescent="0.35">
      <c r="A237" s="3">
        <v>9.4</v>
      </c>
      <c r="B237" s="8" t="s">
        <v>425</v>
      </c>
      <c r="C237" s="53"/>
      <c r="D237" s="83"/>
      <c r="E237" s="119" t="e">
        <f>VLOOKUP(C237,$N$11:$O$45,2,FALSE)</f>
        <v>#N/A</v>
      </c>
      <c r="F237" s="208"/>
      <c r="BJ237" s="1">
        <v>73</v>
      </c>
      <c r="BK237" s="1" t="s">
        <v>249</v>
      </c>
    </row>
    <row r="238" spans="1:63" ht="120" customHeight="1" x14ac:dyDescent="0.35">
      <c r="A238" s="3">
        <v>9.5</v>
      </c>
      <c r="B238" s="8" t="s">
        <v>198</v>
      </c>
      <c r="C238" s="53"/>
      <c r="D238" s="83"/>
      <c r="E238" s="119" t="e">
        <f>VLOOKUP(C238,$N$11:$O$45,2,FALSE)</f>
        <v>#N/A</v>
      </c>
      <c r="F238" s="208"/>
      <c r="BJ238" s="1">
        <v>72</v>
      </c>
      <c r="BK238" s="1" t="s">
        <v>249</v>
      </c>
    </row>
    <row r="239" spans="1:63" ht="137.25" customHeight="1" x14ac:dyDescent="0.35">
      <c r="A239" s="74">
        <v>9.6</v>
      </c>
      <c r="B239" s="75" t="s">
        <v>366</v>
      </c>
      <c r="C239" s="98"/>
      <c r="D239" s="99"/>
      <c r="E239" s="127" t="e">
        <f>VLOOKUP(C239,$N$11:$O$45,2,FALSE)</f>
        <v>#N/A</v>
      </c>
      <c r="F239" s="208"/>
      <c r="BJ239" s="1">
        <v>71</v>
      </c>
      <c r="BK239" s="1" t="s">
        <v>249</v>
      </c>
    </row>
    <row r="240" spans="1:63" ht="128.25" customHeight="1" x14ac:dyDescent="0.35">
      <c r="A240" s="3">
        <v>9.6999999999999993</v>
      </c>
      <c r="B240" s="8" t="s">
        <v>199</v>
      </c>
      <c r="C240" s="53"/>
      <c r="D240" s="8"/>
      <c r="E240" s="119" t="e">
        <f>VLOOKUP(C240,$N$11:$O$45,2,FALSE)</f>
        <v>#N/A</v>
      </c>
      <c r="F240" s="208"/>
      <c r="BJ240" s="1">
        <v>70</v>
      </c>
      <c r="BK240" s="1" t="s">
        <v>249</v>
      </c>
    </row>
    <row r="241" spans="1:63" s="76" customFormat="1" ht="161.25" customHeight="1" x14ac:dyDescent="0.35">
      <c r="A241" s="74">
        <v>9.8000000000000007</v>
      </c>
      <c r="B241" s="75" t="s">
        <v>413</v>
      </c>
      <c r="C241" s="98"/>
      <c r="D241" s="75"/>
      <c r="E241" s="127" t="e">
        <f>VLOOKUP(C241,$N$11:$O$45,2,FALSE)</f>
        <v>#N/A</v>
      </c>
      <c r="F241" s="208"/>
      <c r="Q241" s="77"/>
      <c r="BJ241" s="78">
        <v>69</v>
      </c>
      <c r="BK241" s="78" t="s">
        <v>249</v>
      </c>
    </row>
    <row r="242" spans="1:63" s="76" customFormat="1" ht="53.25" customHeight="1" x14ac:dyDescent="0.35">
      <c r="A242" s="74" t="s">
        <v>398</v>
      </c>
      <c r="B242" s="75" t="s">
        <v>428</v>
      </c>
      <c r="C242" s="98"/>
      <c r="D242" s="164"/>
      <c r="E242" s="127" t="s">
        <v>252</v>
      </c>
      <c r="F242" s="208"/>
      <c r="Q242" s="77"/>
      <c r="BJ242" s="78">
        <v>68</v>
      </c>
      <c r="BK242" s="78" t="s">
        <v>249</v>
      </c>
    </row>
    <row r="243" spans="1:63" s="76" customFormat="1" ht="77.25" customHeight="1" x14ac:dyDescent="0.35">
      <c r="A243" s="74" t="s">
        <v>399</v>
      </c>
      <c r="B243" s="75" t="s">
        <v>414</v>
      </c>
      <c r="C243" s="165"/>
      <c r="D243" s="164"/>
      <c r="E243" s="127" t="e">
        <f>VLOOKUP(C243,$N$28:$O$30,2,FALSE)</f>
        <v>#N/A</v>
      </c>
      <c r="F243" s="208"/>
      <c r="Q243" s="77"/>
      <c r="BJ243" s="78">
        <v>67</v>
      </c>
      <c r="BK243" s="78" t="s">
        <v>249</v>
      </c>
    </row>
    <row r="244" spans="1:63" s="76" customFormat="1" ht="66.75" customHeight="1" x14ac:dyDescent="0.35">
      <c r="A244" s="74" t="s">
        <v>400</v>
      </c>
      <c r="B244" s="75" t="s">
        <v>427</v>
      </c>
      <c r="C244" s="98"/>
      <c r="D244" s="164"/>
      <c r="E244" s="127" t="s">
        <v>252</v>
      </c>
      <c r="F244" s="208"/>
      <c r="Q244" s="77"/>
      <c r="BJ244" s="78">
        <v>66</v>
      </c>
      <c r="BK244" s="78" t="s">
        <v>249</v>
      </c>
    </row>
    <row r="245" spans="1:63" s="76" customFormat="1" ht="97.5" customHeight="1" x14ac:dyDescent="0.35">
      <c r="A245" s="166" t="s">
        <v>401</v>
      </c>
      <c r="B245" s="167" t="s">
        <v>433</v>
      </c>
      <c r="C245" s="168"/>
      <c r="D245" s="169"/>
      <c r="E245" s="127" t="e">
        <f>VLOOKUP(C245,$N$28:$O$32,2,FALSE)</f>
        <v>#N/A</v>
      </c>
      <c r="F245" s="208"/>
      <c r="Q245" s="77"/>
      <c r="BJ245" s="78">
        <v>65</v>
      </c>
      <c r="BK245" s="78" t="s">
        <v>249</v>
      </c>
    </row>
    <row r="246" spans="1:63" ht="71.25" customHeight="1" x14ac:dyDescent="0.35">
      <c r="A246" s="3">
        <v>9.9</v>
      </c>
      <c r="B246" s="8" t="s">
        <v>39</v>
      </c>
      <c r="C246" s="53"/>
      <c r="D246" s="72"/>
      <c r="E246" s="119" t="e">
        <f>VLOOKUP(C246,$N$11:$O$45,2,FALSE)</f>
        <v>#N/A</v>
      </c>
      <c r="F246" s="208"/>
      <c r="BJ246" s="1">
        <v>64</v>
      </c>
      <c r="BK246" s="1" t="s">
        <v>249</v>
      </c>
    </row>
    <row r="247" spans="1:63" ht="87" customHeight="1" x14ac:dyDescent="0.35">
      <c r="A247" s="3" t="s">
        <v>402</v>
      </c>
      <c r="B247" s="8" t="s">
        <v>40</v>
      </c>
      <c r="C247" s="53"/>
      <c r="D247" s="72"/>
      <c r="E247" s="119" t="e">
        <f>VLOOKUP(C247,$N$10:$O$45,2,FALSE)</f>
        <v>#N/A</v>
      </c>
      <c r="F247" s="208"/>
      <c r="BJ247" s="1">
        <v>63</v>
      </c>
      <c r="BK247" s="1" t="s">
        <v>249</v>
      </c>
    </row>
    <row r="248" spans="1:63" ht="153" customHeight="1" thickBot="1" x14ac:dyDescent="0.4">
      <c r="A248" s="100">
        <v>9.1</v>
      </c>
      <c r="B248" s="137" t="s">
        <v>409</v>
      </c>
      <c r="C248" s="98"/>
      <c r="D248" s="99"/>
      <c r="E248" s="127" t="e">
        <f>VLOOKUP(C248,$N$11:$O$45,2,FALSE)</f>
        <v>#N/A</v>
      </c>
      <c r="F248" s="209"/>
      <c r="BJ248" s="1">
        <v>62</v>
      </c>
      <c r="BK248" s="1" t="s">
        <v>249</v>
      </c>
    </row>
    <row r="249" spans="1:63" ht="17.25" customHeight="1" thickBot="1" x14ac:dyDescent="0.4">
      <c r="A249" s="36"/>
      <c r="B249" s="70"/>
      <c r="C249" s="34"/>
      <c r="D249" s="35" t="s">
        <v>200</v>
      </c>
      <c r="E249" s="33" t="e">
        <f>SUM(E236:E248)</f>
        <v>#N/A</v>
      </c>
      <c r="F249" s="125" t="e">
        <f>VLOOKUP(E249,BG11:BH32,2,FALSE)</f>
        <v>#N/A</v>
      </c>
      <c r="BJ249" s="1">
        <v>61</v>
      </c>
      <c r="BK249" s="1" t="s">
        <v>249</v>
      </c>
    </row>
    <row r="250" spans="1:63" ht="15" thickBot="1" x14ac:dyDescent="0.4">
      <c r="A250" s="193" t="s">
        <v>367</v>
      </c>
      <c r="B250" s="193"/>
      <c r="C250" s="193"/>
      <c r="D250" s="193"/>
      <c r="E250" s="193"/>
      <c r="F250" s="193"/>
      <c r="BJ250" s="1">
        <v>60</v>
      </c>
      <c r="BK250" s="1" t="s">
        <v>249</v>
      </c>
    </row>
    <row r="251" spans="1:63" ht="409.5" customHeight="1" thickBot="1" x14ac:dyDescent="0.4">
      <c r="A251" s="237"/>
      <c r="B251" s="238"/>
      <c r="C251" s="238"/>
      <c r="D251" s="238"/>
      <c r="E251" s="238"/>
      <c r="F251" s="239"/>
      <c r="BJ251" s="1">
        <v>59</v>
      </c>
      <c r="BK251" s="1" t="s">
        <v>249</v>
      </c>
    </row>
    <row r="252" spans="1:63" ht="19.5" customHeight="1" thickBot="1" x14ac:dyDescent="0.5">
      <c r="A252" s="150">
        <v>10</v>
      </c>
      <c r="B252" s="187" t="s">
        <v>338</v>
      </c>
      <c r="C252" s="188"/>
      <c r="D252" s="156" t="s">
        <v>51</v>
      </c>
      <c r="E252" s="117" t="s">
        <v>65</v>
      </c>
      <c r="F252" s="123" t="s">
        <v>68</v>
      </c>
      <c r="BJ252" s="1">
        <v>58</v>
      </c>
      <c r="BK252" s="1" t="s">
        <v>249</v>
      </c>
    </row>
    <row r="253" spans="1:63" s="76" customFormat="1" ht="138" customHeight="1" x14ac:dyDescent="0.35">
      <c r="A253" s="146">
        <v>10.1</v>
      </c>
      <c r="B253" s="147" t="s">
        <v>339</v>
      </c>
      <c r="C253" s="148"/>
      <c r="D253" s="43"/>
      <c r="E253" s="149" t="e">
        <f>VLOOKUP($C253,$N$71:$O$75,2,FALSE)</f>
        <v>#N/A</v>
      </c>
      <c r="F253" s="254" t="e">
        <f>E258/BS10</f>
        <v>#N/A</v>
      </c>
      <c r="Q253" s="77"/>
      <c r="BJ253" s="1">
        <v>57</v>
      </c>
      <c r="BK253" s="1" t="s">
        <v>249</v>
      </c>
    </row>
    <row r="254" spans="1:63" s="76" customFormat="1" ht="121.5" customHeight="1" x14ac:dyDescent="0.35">
      <c r="A254" s="80">
        <v>10.199999999999999</v>
      </c>
      <c r="B254" s="81" t="s">
        <v>340</v>
      </c>
      <c r="C254" s="97"/>
      <c r="D254" s="84"/>
      <c r="E254" s="82" t="e">
        <f>VLOOKUP($C254,$N$71:$O$75,2,FALSE)</f>
        <v>#N/A</v>
      </c>
      <c r="F254" s="255"/>
      <c r="Q254" s="77"/>
      <c r="BJ254" s="1">
        <v>56</v>
      </c>
      <c r="BK254" s="1" t="s">
        <v>249</v>
      </c>
    </row>
    <row r="255" spans="1:63" s="76" customFormat="1" ht="132.75" customHeight="1" x14ac:dyDescent="0.35">
      <c r="A255" s="80">
        <v>10.3</v>
      </c>
      <c r="B255" s="81" t="s">
        <v>341</v>
      </c>
      <c r="C255" s="97"/>
      <c r="D255" s="81"/>
      <c r="E255" s="82" t="e">
        <f t="shared" ref="E255:E256" si="8">VLOOKUP($C255,$N$70:$O$75,2,FALSE)</f>
        <v>#N/A</v>
      </c>
      <c r="F255" s="255"/>
      <c r="Q255" s="77"/>
      <c r="BJ255" s="78">
        <v>55</v>
      </c>
      <c r="BK255" s="78" t="s">
        <v>249</v>
      </c>
    </row>
    <row r="256" spans="1:63" s="76" customFormat="1" ht="110.25" customHeight="1" x14ac:dyDescent="0.35">
      <c r="A256" s="80">
        <v>10.4</v>
      </c>
      <c r="B256" s="81" t="s">
        <v>342</v>
      </c>
      <c r="C256" s="97"/>
      <c r="D256" s="81"/>
      <c r="E256" s="82" t="e">
        <f t="shared" si="8"/>
        <v>#N/A</v>
      </c>
      <c r="F256" s="255"/>
      <c r="Q256" s="77"/>
      <c r="BJ256" s="78">
        <v>54</v>
      </c>
      <c r="BK256" s="78" t="s">
        <v>249</v>
      </c>
    </row>
    <row r="257" spans="1:63" s="76" customFormat="1" ht="141" customHeight="1" thickBot="1" x14ac:dyDescent="0.4">
      <c r="A257" s="80">
        <v>10.5</v>
      </c>
      <c r="B257" s="81" t="s">
        <v>343</v>
      </c>
      <c r="C257" s="97"/>
      <c r="D257" s="84"/>
      <c r="E257" s="82" t="e">
        <f>VLOOKUP($C257,$N$71:$O$75,2,FALSE)</f>
        <v>#N/A</v>
      </c>
      <c r="F257" s="256"/>
      <c r="Q257" s="77"/>
      <c r="BJ257" s="1">
        <v>53</v>
      </c>
      <c r="BK257" s="1" t="s">
        <v>249</v>
      </c>
    </row>
    <row r="258" spans="1:63" ht="16.5" customHeight="1" thickBot="1" x14ac:dyDescent="0.4">
      <c r="A258" s="243" t="s">
        <v>344</v>
      </c>
      <c r="B258" s="244"/>
      <c r="C258" s="244"/>
      <c r="D258" s="245"/>
      <c r="E258" s="151" t="e">
        <f>SUM(E253:E257)</f>
        <v>#N/A</v>
      </c>
      <c r="F258" s="152" t="e">
        <f>VLOOKUP(E258,BR11:BS29,2,FALSE)</f>
        <v>#N/A</v>
      </c>
      <c r="BJ258" s="1">
        <v>52</v>
      </c>
      <c r="BK258" s="1" t="s">
        <v>249</v>
      </c>
    </row>
    <row r="259" spans="1:63" ht="19.25" customHeight="1" thickBot="1" x14ac:dyDescent="0.4">
      <c r="A259" s="246" t="s">
        <v>352</v>
      </c>
      <c r="B259" s="247"/>
      <c r="C259" s="247"/>
      <c r="D259" s="247"/>
      <c r="E259" s="247"/>
      <c r="F259" s="248"/>
      <c r="BJ259" s="1">
        <v>51</v>
      </c>
      <c r="BK259" s="1" t="s">
        <v>249</v>
      </c>
    </row>
    <row r="260" spans="1:63" ht="409.5" customHeight="1" thickBot="1" x14ac:dyDescent="0.4">
      <c r="A260" s="249"/>
      <c r="B260" s="250"/>
      <c r="C260" s="250"/>
      <c r="D260" s="250"/>
      <c r="E260" s="250"/>
      <c r="F260" s="251"/>
      <c r="BJ260" s="1">
        <v>50</v>
      </c>
      <c r="BK260" s="1" t="s">
        <v>249</v>
      </c>
    </row>
    <row r="261" spans="1:63" ht="32.15" customHeight="1" x14ac:dyDescent="0.35">
      <c r="A261" s="240" t="s">
        <v>201</v>
      </c>
      <c r="B261" s="241"/>
      <c r="C261" s="241"/>
      <c r="D261" s="242"/>
      <c r="E261" s="48" t="e">
        <f>SUM(E43,E74,E125,E179,E196,E217,E227,E249,E258)</f>
        <v>#N/A</v>
      </c>
      <c r="F261" s="252" t="e">
        <f>VLOOKUP(E261,BJ15:BK360,2,FALSE)</f>
        <v>#N/A</v>
      </c>
      <c r="G261" s="5"/>
      <c r="BJ261" s="1">
        <v>49</v>
      </c>
      <c r="BK261" s="1" t="s">
        <v>249</v>
      </c>
    </row>
    <row r="262" spans="1:63" ht="19" thickBot="1" x14ac:dyDescent="0.5">
      <c r="A262" s="28"/>
      <c r="B262" s="71"/>
      <c r="C262" s="28"/>
      <c r="D262" s="28" t="s">
        <v>368</v>
      </c>
      <c r="E262" s="29" t="e">
        <f>E261/BK10</f>
        <v>#N/A</v>
      </c>
      <c r="F262" s="253"/>
      <c r="BJ262" s="1">
        <v>48</v>
      </c>
      <c r="BK262" s="1" t="s">
        <v>249</v>
      </c>
    </row>
    <row r="263" spans="1:63" ht="19" thickBot="1" x14ac:dyDescent="0.4">
      <c r="A263" s="227" t="s">
        <v>234</v>
      </c>
      <c r="B263" s="227"/>
      <c r="C263" s="227"/>
      <c r="D263" s="227"/>
      <c r="E263" s="227"/>
      <c r="F263" s="227"/>
      <c r="BJ263" s="1">
        <v>47</v>
      </c>
      <c r="BK263" s="1" t="s">
        <v>249</v>
      </c>
    </row>
    <row r="264" spans="1:63" ht="409.5" customHeight="1" thickBot="1" x14ac:dyDescent="0.4">
      <c r="A264" s="228"/>
      <c r="B264" s="229"/>
      <c r="C264" s="229"/>
      <c r="D264" s="229"/>
      <c r="E264" s="229"/>
      <c r="F264" s="230"/>
      <c r="BJ264" s="1">
        <v>46</v>
      </c>
      <c r="BK264" s="1" t="s">
        <v>249</v>
      </c>
    </row>
    <row r="265" spans="1:63" ht="15" thickBot="1" x14ac:dyDescent="0.4">
      <c r="D265" s="145" t="s">
        <v>385</v>
      </c>
      <c r="H265" s="5"/>
      <c r="BJ265" s="1">
        <v>45</v>
      </c>
      <c r="BK265" s="1" t="s">
        <v>249</v>
      </c>
    </row>
    <row r="266" spans="1:63" ht="345" customHeight="1" x14ac:dyDescent="0.35">
      <c r="B266" s="139" t="s">
        <v>204</v>
      </c>
      <c r="C266" s="94"/>
      <c r="D266" s="142"/>
      <c r="BJ266" s="78">
        <v>44</v>
      </c>
      <c r="BK266" s="78" t="s">
        <v>249</v>
      </c>
    </row>
    <row r="267" spans="1:63" ht="409.5" customHeight="1" x14ac:dyDescent="0.35">
      <c r="B267" s="140" t="s">
        <v>202</v>
      </c>
      <c r="C267" s="95"/>
      <c r="D267" s="143"/>
      <c r="BJ267" s="78">
        <v>43</v>
      </c>
      <c r="BK267" s="78" t="s">
        <v>249</v>
      </c>
    </row>
    <row r="268" spans="1:63" ht="409.5" customHeight="1" thickBot="1" x14ac:dyDescent="0.4">
      <c r="B268" s="141" t="s">
        <v>203</v>
      </c>
      <c r="C268" s="96"/>
      <c r="D268" s="144"/>
      <c r="BJ268" s="78">
        <v>42</v>
      </c>
      <c r="BK268" s="78" t="s">
        <v>249</v>
      </c>
    </row>
    <row r="269" spans="1:63" x14ac:dyDescent="0.35">
      <c r="BJ269" s="78">
        <v>41</v>
      </c>
      <c r="BK269" s="78" t="s">
        <v>249</v>
      </c>
    </row>
    <row r="270" spans="1:63" x14ac:dyDescent="0.35">
      <c r="BJ270" s="78">
        <v>40</v>
      </c>
      <c r="BK270" s="78" t="s">
        <v>249</v>
      </c>
    </row>
    <row r="271" spans="1:63" x14ac:dyDescent="0.35">
      <c r="BJ271" s="1">
        <v>39</v>
      </c>
      <c r="BK271" s="1" t="s">
        <v>249</v>
      </c>
    </row>
    <row r="272" spans="1:63" x14ac:dyDescent="0.35">
      <c r="BJ272" s="1">
        <v>38</v>
      </c>
      <c r="BK272" s="1" t="s">
        <v>249</v>
      </c>
    </row>
    <row r="273" spans="62:63" x14ac:dyDescent="0.35">
      <c r="BJ273" s="1">
        <v>37</v>
      </c>
      <c r="BK273" s="1" t="s">
        <v>249</v>
      </c>
    </row>
    <row r="274" spans="62:63" x14ac:dyDescent="0.35">
      <c r="BJ274" s="1">
        <v>36</v>
      </c>
      <c r="BK274" s="1" t="s">
        <v>249</v>
      </c>
    </row>
    <row r="275" spans="62:63" x14ac:dyDescent="0.35">
      <c r="BJ275" s="1">
        <v>35</v>
      </c>
      <c r="BK275" s="1" t="s">
        <v>249</v>
      </c>
    </row>
    <row r="276" spans="62:63" x14ac:dyDescent="0.35">
      <c r="BJ276" s="1">
        <v>34</v>
      </c>
      <c r="BK276" s="1" t="s">
        <v>249</v>
      </c>
    </row>
    <row r="277" spans="62:63" x14ac:dyDescent="0.35">
      <c r="BJ277" s="1">
        <v>33</v>
      </c>
      <c r="BK277" s="1" t="s">
        <v>249</v>
      </c>
    </row>
    <row r="278" spans="62:63" x14ac:dyDescent="0.35">
      <c r="BJ278" s="1">
        <v>32</v>
      </c>
      <c r="BK278" s="1" t="s">
        <v>249</v>
      </c>
    </row>
    <row r="279" spans="62:63" x14ac:dyDescent="0.35">
      <c r="BJ279" s="1">
        <v>31</v>
      </c>
      <c r="BK279" s="1" t="s">
        <v>249</v>
      </c>
    </row>
    <row r="280" spans="62:63" x14ac:dyDescent="0.35">
      <c r="BJ280" s="1">
        <v>30</v>
      </c>
      <c r="BK280" s="1" t="s">
        <v>249</v>
      </c>
    </row>
    <row r="281" spans="62:63" x14ac:dyDescent="0.35">
      <c r="BJ281" s="1">
        <v>29</v>
      </c>
      <c r="BK281" s="1" t="s">
        <v>249</v>
      </c>
    </row>
    <row r="282" spans="62:63" x14ac:dyDescent="0.35">
      <c r="BJ282" s="1">
        <v>28</v>
      </c>
      <c r="BK282" s="1" t="s">
        <v>249</v>
      </c>
    </row>
    <row r="283" spans="62:63" x14ac:dyDescent="0.35">
      <c r="BJ283" s="1">
        <v>27</v>
      </c>
      <c r="BK283" s="1" t="s">
        <v>249</v>
      </c>
    </row>
    <row r="284" spans="62:63" x14ac:dyDescent="0.35">
      <c r="BJ284" s="1">
        <v>26</v>
      </c>
      <c r="BK284" s="1" t="s">
        <v>249</v>
      </c>
    </row>
    <row r="285" spans="62:63" x14ac:dyDescent="0.35">
      <c r="BJ285" s="1">
        <v>25</v>
      </c>
      <c r="BK285" s="1" t="s">
        <v>249</v>
      </c>
    </row>
    <row r="286" spans="62:63" x14ac:dyDescent="0.35">
      <c r="BJ286" s="1">
        <v>24</v>
      </c>
      <c r="BK286" s="1" t="s">
        <v>249</v>
      </c>
    </row>
    <row r="287" spans="62:63" x14ac:dyDescent="0.35">
      <c r="BJ287" s="1">
        <v>23</v>
      </c>
      <c r="BK287" s="1" t="s">
        <v>249</v>
      </c>
    </row>
    <row r="288" spans="62:63" x14ac:dyDescent="0.35">
      <c r="BJ288" s="1">
        <v>22</v>
      </c>
      <c r="BK288" s="1" t="s">
        <v>249</v>
      </c>
    </row>
    <row r="289" spans="62:63" x14ac:dyDescent="0.35">
      <c r="BJ289" s="1">
        <v>21</v>
      </c>
      <c r="BK289" s="1" t="s">
        <v>249</v>
      </c>
    </row>
    <row r="290" spans="62:63" x14ac:dyDescent="0.35">
      <c r="BJ290" s="1">
        <v>20</v>
      </c>
      <c r="BK290" s="1" t="s">
        <v>249</v>
      </c>
    </row>
    <row r="291" spans="62:63" x14ac:dyDescent="0.35">
      <c r="BJ291" s="1">
        <v>19</v>
      </c>
      <c r="BK291" s="1" t="s">
        <v>249</v>
      </c>
    </row>
    <row r="292" spans="62:63" x14ac:dyDescent="0.35">
      <c r="BJ292" s="1">
        <v>18</v>
      </c>
      <c r="BK292" s="1" t="s">
        <v>249</v>
      </c>
    </row>
    <row r="293" spans="62:63" x14ac:dyDescent="0.35">
      <c r="BJ293" s="1">
        <v>17</v>
      </c>
      <c r="BK293" s="1" t="s">
        <v>249</v>
      </c>
    </row>
    <row r="294" spans="62:63" x14ac:dyDescent="0.35">
      <c r="BJ294" s="1">
        <v>16</v>
      </c>
      <c r="BK294" s="1" t="s">
        <v>249</v>
      </c>
    </row>
    <row r="295" spans="62:63" x14ac:dyDescent="0.35">
      <c r="BJ295" s="1">
        <v>15</v>
      </c>
      <c r="BK295" s="1" t="s">
        <v>249</v>
      </c>
    </row>
    <row r="296" spans="62:63" x14ac:dyDescent="0.35">
      <c r="BJ296" s="1">
        <v>14</v>
      </c>
      <c r="BK296" s="1" t="s">
        <v>249</v>
      </c>
    </row>
    <row r="297" spans="62:63" x14ac:dyDescent="0.35">
      <c r="BJ297" s="1">
        <v>13</v>
      </c>
      <c r="BK297" s="1" t="s">
        <v>249</v>
      </c>
    </row>
    <row r="298" spans="62:63" x14ac:dyDescent="0.35">
      <c r="BJ298" s="1">
        <v>12</v>
      </c>
      <c r="BK298" s="1" t="s">
        <v>249</v>
      </c>
    </row>
    <row r="299" spans="62:63" x14ac:dyDescent="0.35">
      <c r="BJ299" s="1">
        <v>11</v>
      </c>
      <c r="BK299" s="1" t="s">
        <v>249</v>
      </c>
    </row>
    <row r="300" spans="62:63" x14ac:dyDescent="0.35">
      <c r="BJ300" s="1">
        <v>10</v>
      </c>
      <c r="BK300" s="1" t="s">
        <v>249</v>
      </c>
    </row>
    <row r="301" spans="62:63" x14ac:dyDescent="0.35">
      <c r="BJ301" s="1">
        <v>9</v>
      </c>
      <c r="BK301" s="1" t="s">
        <v>249</v>
      </c>
    </row>
    <row r="302" spans="62:63" x14ac:dyDescent="0.35">
      <c r="BJ302" s="1">
        <v>8</v>
      </c>
      <c r="BK302" s="1" t="s">
        <v>249</v>
      </c>
    </row>
    <row r="303" spans="62:63" x14ac:dyDescent="0.35">
      <c r="BJ303" s="1">
        <v>7</v>
      </c>
      <c r="BK303" s="1" t="s">
        <v>249</v>
      </c>
    </row>
    <row r="304" spans="62:63" x14ac:dyDescent="0.35">
      <c r="BJ304" s="1">
        <v>6</v>
      </c>
      <c r="BK304" s="1" t="s">
        <v>249</v>
      </c>
    </row>
    <row r="305" spans="62:63" x14ac:dyDescent="0.35">
      <c r="BJ305" s="1">
        <v>5</v>
      </c>
      <c r="BK305" s="1" t="s">
        <v>249</v>
      </c>
    </row>
    <row r="306" spans="62:63" x14ac:dyDescent="0.35">
      <c r="BJ306" s="1">
        <v>4</v>
      </c>
      <c r="BK306" s="1" t="s">
        <v>249</v>
      </c>
    </row>
    <row r="307" spans="62:63" x14ac:dyDescent="0.35">
      <c r="BJ307" s="1">
        <v>3</v>
      </c>
      <c r="BK307" s="1" t="s">
        <v>249</v>
      </c>
    </row>
    <row r="308" spans="62:63" x14ac:dyDescent="0.35">
      <c r="BJ308" s="1">
        <v>2</v>
      </c>
      <c r="BK308" s="1" t="s">
        <v>249</v>
      </c>
    </row>
    <row r="309" spans="62:63" x14ac:dyDescent="0.35">
      <c r="BJ309" s="1">
        <v>1</v>
      </c>
      <c r="BK309" s="1" t="s">
        <v>249</v>
      </c>
    </row>
    <row r="310" spans="62:63" x14ac:dyDescent="0.35">
      <c r="BJ310" s="1">
        <v>0</v>
      </c>
      <c r="BK310" s="1" t="s">
        <v>249</v>
      </c>
    </row>
    <row r="311" spans="62:63" x14ac:dyDescent="0.35">
      <c r="BJ311" s="1">
        <v>-1</v>
      </c>
      <c r="BK311" s="1" t="s">
        <v>249</v>
      </c>
    </row>
    <row r="312" spans="62:63" x14ac:dyDescent="0.35">
      <c r="BJ312" s="1">
        <v>-2</v>
      </c>
      <c r="BK312" s="1" t="s">
        <v>249</v>
      </c>
    </row>
    <row r="313" spans="62:63" x14ac:dyDescent="0.35">
      <c r="BJ313" s="1">
        <v>-3</v>
      </c>
      <c r="BK313" s="1" t="s">
        <v>249</v>
      </c>
    </row>
    <row r="314" spans="62:63" x14ac:dyDescent="0.35">
      <c r="BJ314" s="1">
        <v>-4</v>
      </c>
      <c r="BK314" s="1" t="s">
        <v>249</v>
      </c>
    </row>
    <row r="315" spans="62:63" x14ac:dyDescent="0.35">
      <c r="BJ315" s="1">
        <v>-5</v>
      </c>
      <c r="BK315" s="1" t="s">
        <v>249</v>
      </c>
    </row>
    <row r="316" spans="62:63" x14ac:dyDescent="0.35">
      <c r="BJ316" s="1">
        <v>-6</v>
      </c>
      <c r="BK316" s="1" t="s">
        <v>249</v>
      </c>
    </row>
    <row r="317" spans="62:63" x14ac:dyDescent="0.35">
      <c r="BJ317" s="1">
        <v>-7</v>
      </c>
      <c r="BK317" s="1" t="s">
        <v>249</v>
      </c>
    </row>
    <row r="318" spans="62:63" x14ac:dyDescent="0.35">
      <c r="BJ318" s="1">
        <v>-8</v>
      </c>
      <c r="BK318" s="1" t="s">
        <v>249</v>
      </c>
    </row>
    <row r="319" spans="62:63" x14ac:dyDescent="0.35">
      <c r="BJ319" s="1">
        <v>-9</v>
      </c>
      <c r="BK319" s="1" t="s">
        <v>249</v>
      </c>
    </row>
    <row r="320" spans="62:63" x14ac:dyDescent="0.35">
      <c r="BJ320" s="1">
        <v>-10</v>
      </c>
      <c r="BK320" s="1" t="s">
        <v>249</v>
      </c>
    </row>
    <row r="321" spans="62:63" x14ac:dyDescent="0.35">
      <c r="BJ321" s="1">
        <v>-11</v>
      </c>
      <c r="BK321" s="1" t="s">
        <v>249</v>
      </c>
    </row>
    <row r="322" spans="62:63" x14ac:dyDescent="0.35">
      <c r="BJ322" s="1">
        <v>-12</v>
      </c>
      <c r="BK322" s="1" t="s">
        <v>249</v>
      </c>
    </row>
    <row r="323" spans="62:63" x14ac:dyDescent="0.35">
      <c r="BJ323" s="1">
        <v>-13</v>
      </c>
      <c r="BK323" s="1" t="s">
        <v>249</v>
      </c>
    </row>
    <row r="324" spans="62:63" x14ac:dyDescent="0.35">
      <c r="BJ324" s="1">
        <v>-14</v>
      </c>
      <c r="BK324" s="1" t="s">
        <v>249</v>
      </c>
    </row>
    <row r="325" spans="62:63" x14ac:dyDescent="0.35">
      <c r="BJ325" s="1">
        <v>-15</v>
      </c>
      <c r="BK325" s="1" t="s">
        <v>249</v>
      </c>
    </row>
    <row r="326" spans="62:63" x14ac:dyDescent="0.35">
      <c r="BJ326" s="1">
        <v>-16</v>
      </c>
      <c r="BK326" s="1" t="s">
        <v>249</v>
      </c>
    </row>
    <row r="327" spans="62:63" x14ac:dyDescent="0.35">
      <c r="BJ327" s="1">
        <v>-17</v>
      </c>
      <c r="BK327" s="1" t="s">
        <v>249</v>
      </c>
    </row>
    <row r="328" spans="62:63" x14ac:dyDescent="0.35">
      <c r="BJ328" s="1">
        <v>-18</v>
      </c>
      <c r="BK328" s="1" t="s">
        <v>249</v>
      </c>
    </row>
    <row r="329" spans="62:63" x14ac:dyDescent="0.35">
      <c r="BJ329" s="1">
        <v>-19</v>
      </c>
      <c r="BK329" s="1" t="s">
        <v>249</v>
      </c>
    </row>
    <row r="330" spans="62:63" x14ac:dyDescent="0.35">
      <c r="BJ330" s="1">
        <v>-20</v>
      </c>
      <c r="BK330" s="1" t="s">
        <v>249</v>
      </c>
    </row>
    <row r="331" spans="62:63" x14ac:dyDescent="0.35">
      <c r="BJ331" s="1">
        <v>-21</v>
      </c>
      <c r="BK331" s="1" t="s">
        <v>249</v>
      </c>
    </row>
    <row r="332" spans="62:63" x14ac:dyDescent="0.35">
      <c r="BJ332" s="1">
        <v>-22</v>
      </c>
      <c r="BK332" s="1" t="s">
        <v>249</v>
      </c>
    </row>
    <row r="333" spans="62:63" x14ac:dyDescent="0.35">
      <c r="BJ333" s="1">
        <v>-23</v>
      </c>
      <c r="BK333" s="1" t="s">
        <v>249</v>
      </c>
    </row>
    <row r="334" spans="62:63" x14ac:dyDescent="0.35">
      <c r="BJ334" s="1">
        <v>-24</v>
      </c>
      <c r="BK334" s="1" t="s">
        <v>249</v>
      </c>
    </row>
    <row r="335" spans="62:63" x14ac:dyDescent="0.35">
      <c r="BJ335" s="1">
        <v>-25</v>
      </c>
      <c r="BK335" s="1" t="s">
        <v>249</v>
      </c>
    </row>
    <row r="336" spans="62:63" x14ac:dyDescent="0.35">
      <c r="BJ336" s="1">
        <v>-26</v>
      </c>
      <c r="BK336" s="1" t="s">
        <v>249</v>
      </c>
    </row>
    <row r="337" spans="62:63" x14ac:dyDescent="0.35">
      <c r="BJ337" s="1">
        <v>-27</v>
      </c>
      <c r="BK337" s="1" t="s">
        <v>249</v>
      </c>
    </row>
    <row r="338" spans="62:63" x14ac:dyDescent="0.35">
      <c r="BJ338" s="1">
        <v>-28</v>
      </c>
      <c r="BK338" s="1" t="s">
        <v>249</v>
      </c>
    </row>
    <row r="339" spans="62:63" x14ac:dyDescent="0.35">
      <c r="BJ339" s="1">
        <v>-29</v>
      </c>
      <c r="BK339" s="1" t="s">
        <v>249</v>
      </c>
    </row>
    <row r="340" spans="62:63" x14ac:dyDescent="0.35">
      <c r="BJ340" s="1">
        <v>-30</v>
      </c>
      <c r="BK340" s="1" t="s">
        <v>249</v>
      </c>
    </row>
    <row r="341" spans="62:63" x14ac:dyDescent="0.35">
      <c r="BJ341" s="1">
        <v>-31</v>
      </c>
      <c r="BK341" s="1" t="s">
        <v>249</v>
      </c>
    </row>
    <row r="342" spans="62:63" x14ac:dyDescent="0.35">
      <c r="BJ342" s="1">
        <v>-32</v>
      </c>
      <c r="BK342" s="1" t="s">
        <v>249</v>
      </c>
    </row>
    <row r="343" spans="62:63" x14ac:dyDescent="0.35">
      <c r="BJ343" s="1">
        <v>-33</v>
      </c>
      <c r="BK343" s="1" t="s">
        <v>249</v>
      </c>
    </row>
    <row r="344" spans="62:63" x14ac:dyDescent="0.35">
      <c r="BJ344" s="1">
        <v>-34</v>
      </c>
      <c r="BK344" s="1" t="s">
        <v>249</v>
      </c>
    </row>
    <row r="345" spans="62:63" x14ac:dyDescent="0.35">
      <c r="BJ345" s="1">
        <v>-35</v>
      </c>
      <c r="BK345" s="1" t="s">
        <v>249</v>
      </c>
    </row>
    <row r="346" spans="62:63" x14ac:dyDescent="0.35">
      <c r="BJ346" s="1">
        <v>-36</v>
      </c>
      <c r="BK346" s="1" t="s">
        <v>249</v>
      </c>
    </row>
    <row r="347" spans="62:63" x14ac:dyDescent="0.35">
      <c r="BJ347" s="1">
        <v>-37</v>
      </c>
      <c r="BK347" s="1" t="s">
        <v>249</v>
      </c>
    </row>
    <row r="348" spans="62:63" x14ac:dyDescent="0.35">
      <c r="BJ348" s="1">
        <v>-37</v>
      </c>
      <c r="BK348" s="1" t="s">
        <v>249</v>
      </c>
    </row>
    <row r="349" spans="62:63" x14ac:dyDescent="0.35">
      <c r="BJ349" s="1">
        <v>-38</v>
      </c>
      <c r="BK349" s="1" t="s">
        <v>249</v>
      </c>
    </row>
    <row r="350" spans="62:63" x14ac:dyDescent="0.35">
      <c r="BJ350" s="1">
        <v>-39</v>
      </c>
      <c r="BK350" s="1" t="s">
        <v>249</v>
      </c>
    </row>
    <row r="351" spans="62:63" x14ac:dyDescent="0.35">
      <c r="BJ351" s="1">
        <v>-40</v>
      </c>
      <c r="BK351" s="1" t="s">
        <v>249</v>
      </c>
    </row>
    <row r="352" spans="62:63" x14ac:dyDescent="0.35">
      <c r="BJ352" s="1">
        <v>-41</v>
      </c>
      <c r="BK352" s="1" t="s">
        <v>249</v>
      </c>
    </row>
    <row r="353" spans="62:63" x14ac:dyDescent="0.35">
      <c r="BJ353" s="1">
        <v>-42</v>
      </c>
      <c r="BK353" s="1" t="s">
        <v>249</v>
      </c>
    </row>
    <row r="354" spans="62:63" x14ac:dyDescent="0.35">
      <c r="BJ354" s="1">
        <v>-43</v>
      </c>
      <c r="BK354" s="1" t="s">
        <v>249</v>
      </c>
    </row>
    <row r="355" spans="62:63" x14ac:dyDescent="0.35">
      <c r="BJ355" s="1">
        <v>-44</v>
      </c>
      <c r="BK355" s="1" t="s">
        <v>249</v>
      </c>
    </row>
    <row r="356" spans="62:63" x14ac:dyDescent="0.35">
      <c r="BJ356" s="1">
        <v>-45</v>
      </c>
      <c r="BK356" s="1" t="s">
        <v>249</v>
      </c>
    </row>
    <row r="357" spans="62:63" x14ac:dyDescent="0.35">
      <c r="BJ357" s="1">
        <v>-46</v>
      </c>
      <c r="BK357" s="1" t="s">
        <v>249</v>
      </c>
    </row>
    <row r="358" spans="62:63" x14ac:dyDescent="0.35">
      <c r="BJ358" s="1">
        <v>-47</v>
      </c>
      <c r="BK358" s="1" t="s">
        <v>249</v>
      </c>
    </row>
    <row r="359" spans="62:63" x14ac:dyDescent="0.35">
      <c r="BJ359" s="1">
        <v>-46</v>
      </c>
    </row>
    <row r="360" spans="62:63" x14ac:dyDescent="0.35">
      <c r="BJ360" s="1">
        <v>-47</v>
      </c>
    </row>
  </sheetData>
  <mergeCells count="50">
    <mergeCell ref="F78:F124"/>
    <mergeCell ref="A197:F197"/>
    <mergeCell ref="A198:F198"/>
    <mergeCell ref="A179:D179"/>
    <mergeCell ref="F129:F178"/>
    <mergeCell ref="A125:D125"/>
    <mergeCell ref="A126:F126"/>
    <mergeCell ref="A263:F263"/>
    <mergeCell ref="A264:F264"/>
    <mergeCell ref="A228:F228"/>
    <mergeCell ref="A229:F229"/>
    <mergeCell ref="A250:F250"/>
    <mergeCell ref="A251:F251"/>
    <mergeCell ref="A261:D261"/>
    <mergeCell ref="F231:F248"/>
    <mergeCell ref="A258:D258"/>
    <mergeCell ref="A259:F259"/>
    <mergeCell ref="A260:F260"/>
    <mergeCell ref="F261:F262"/>
    <mergeCell ref="F253:F257"/>
    <mergeCell ref="B252:C252"/>
    <mergeCell ref="A45:F45"/>
    <mergeCell ref="F47:F73"/>
    <mergeCell ref="A74:D74"/>
    <mergeCell ref="A75:F75"/>
    <mergeCell ref="A76:F76"/>
    <mergeCell ref="B46:C46"/>
    <mergeCell ref="A44:F44"/>
    <mergeCell ref="B2:F2"/>
    <mergeCell ref="A4:A14"/>
    <mergeCell ref="B16:C16"/>
    <mergeCell ref="F17:F42"/>
    <mergeCell ref="A24:E24"/>
    <mergeCell ref="D10:E10"/>
    <mergeCell ref="B77:C77"/>
    <mergeCell ref="B128:C128"/>
    <mergeCell ref="B182:C182"/>
    <mergeCell ref="B220:C220"/>
    <mergeCell ref="B230:C230"/>
    <mergeCell ref="A227:D227"/>
    <mergeCell ref="A180:F180"/>
    <mergeCell ref="A181:F181"/>
    <mergeCell ref="F200:F216"/>
    <mergeCell ref="A217:D217"/>
    <mergeCell ref="A218:F218"/>
    <mergeCell ref="A219:F219"/>
    <mergeCell ref="F221:F226"/>
    <mergeCell ref="F183:F195"/>
    <mergeCell ref="A127:F127"/>
    <mergeCell ref="A196:D196"/>
  </mergeCells>
  <conditionalFormatting sqref="F43 F125">
    <cfRule type="containsText" dxfId="23" priority="17" operator="containsText" text="Inadequate">
      <formula>NOT(ISERROR(SEARCH("Inadequate",F43)))</formula>
    </cfRule>
    <cfRule type="containsText" dxfId="22" priority="18" operator="containsText" text="requires Improvement">
      <formula>NOT(ISERROR(SEARCH("requires Improvement",F43)))</formula>
    </cfRule>
    <cfRule type="containsText" dxfId="21" priority="19" operator="containsText" text="Good">
      <formula>NOT(ISERROR(SEARCH("Good",F43)))</formula>
    </cfRule>
    <cfRule type="containsText" dxfId="20" priority="20" operator="containsText" text="Outstanding">
      <formula>NOT(ISERROR(SEARCH("Outstanding",F43)))</formula>
    </cfRule>
  </conditionalFormatting>
  <conditionalFormatting sqref="F74 F179 F196 F217 F227 F249 F258 F261">
    <cfRule type="containsText" dxfId="19" priority="13" operator="containsText" text="Inadequate">
      <formula>NOT(ISERROR(SEARCH("Inadequate",F74)))</formula>
    </cfRule>
    <cfRule type="containsText" dxfId="18" priority="14" operator="containsText" text="Requires Improvement">
      <formula>NOT(ISERROR(SEARCH("Requires Improvement",F74)))</formula>
    </cfRule>
    <cfRule type="containsText" dxfId="17" priority="15" operator="containsText" text="Good">
      <formula>NOT(ISERROR(SEARCH("Good",F74)))</formula>
    </cfRule>
    <cfRule type="containsText" dxfId="16" priority="16" operator="containsText" text="Outstanding">
      <formula>NOT(ISERROR(SEARCH("Outstanding",F74)))</formula>
    </cfRule>
  </conditionalFormatting>
  <dataValidations count="26">
    <dataValidation type="list" allowBlank="1" showInputMessage="1" showErrorMessage="1" sqref="C249" xr:uid="{00000000-0002-0000-0000-000000000000}">
      <formula1>$N$43:$N$44</formula1>
    </dataValidation>
    <dataValidation type="list" allowBlank="1" showInputMessage="1" showErrorMessage="1" sqref="C246 C240 C17:C21 C202 C57:C58 C47 C60 C67 C73 C225 C112 C100:C102 C195 C50:C51 C82 C78 C114 C146 C106 C71 C155 C175 C183:C184 C187 C200" xr:uid="{00000000-0002-0000-0000-000001000000}">
      <formula1>$N$12:$N$13</formula1>
    </dataValidation>
    <dataValidation type="list" allowBlank="1" showInputMessage="1" showErrorMessage="1" sqref="C247 C113" xr:uid="{00000000-0002-0000-0000-000002000000}">
      <formula1>$L$10:$L$14</formula1>
    </dataValidation>
    <dataValidation type="list" allowBlank="1" showInputMessage="1" showErrorMessage="1" sqref="C241 C222 C79 C206:C208 C210 C212:C213 C216 C88:C96 C115 C143 C204 C54 C153 C109 C194" xr:uid="{00000000-0002-0000-0000-000003000000}">
      <formula1>$N$11:$N$13</formula1>
    </dataValidation>
    <dataValidation type="list" allowBlank="1" showInputMessage="1" showErrorMessage="1" sqref="C205" xr:uid="{00000000-0002-0000-0000-000004000000}">
      <formula1>$N$30:$N$33</formula1>
    </dataValidation>
    <dataValidation type="list" allowBlank="1" showInputMessage="1" showErrorMessage="1" sqref="C215 C236" xr:uid="{00000000-0002-0000-0000-000005000000}">
      <formula1>"YES, NO, Some, N/A"</formula1>
    </dataValidation>
    <dataValidation type="list" allowBlank="1" showInputMessage="1" showErrorMessage="1" sqref="C97" xr:uid="{00000000-0002-0000-0000-000006000000}">
      <formula1>$N$45:$N$48</formula1>
    </dataValidation>
    <dataValidation type="list" allowBlank="1" showInputMessage="1" showErrorMessage="1" sqref="C62 C64" xr:uid="{00000000-0002-0000-0000-000007000000}">
      <formula1>$N$16:$N$17</formula1>
    </dataValidation>
    <dataValidation type="list" allowBlank="1" showInputMessage="1" showErrorMessage="1" sqref="C61" xr:uid="{00000000-0002-0000-0000-000008000000}">
      <formula1>$N$24:$N$27</formula1>
    </dataValidation>
    <dataValidation type="list" allowBlank="1" showInputMessage="1" showErrorMessage="1" sqref="C59" xr:uid="{00000000-0002-0000-0000-000009000000}">
      <formula1>$N$21:$N$25</formula1>
    </dataValidation>
    <dataValidation type="list" allowBlank="1" showInputMessage="1" showErrorMessage="1" sqref="C49" xr:uid="{00000000-0002-0000-0000-00000A000000}">
      <formula1>$N$18:$N$24</formula1>
    </dataValidation>
    <dataValidation type="list" allowBlank="1" showInputMessage="1" showErrorMessage="1" sqref="C63" xr:uid="{00000000-0002-0000-0000-00000B000000}">
      <formula1>"Checked, Gaps, N/A"</formula1>
    </dataValidation>
    <dataValidation type="list" allowBlank="1" showInputMessage="1" showErrorMessage="1" sqref="C25 C27 C29 C31 C37 C35" xr:uid="{00000000-0002-0000-0000-00000C000000}">
      <formula1>$N$14:$N$15</formula1>
    </dataValidation>
    <dataValidation type="list" allowBlank="1" showInputMessage="1" showErrorMessage="1" sqref="C22:C23 C116:C124 C140 C238 C223:C224 C221 C203 C193 C190:C191 C185:C186 C151 C149 C52:C53 C65:C66 C129:C137" xr:uid="{00000000-0002-0000-0000-00000D000000}">
      <formula1>$N$28:$N$31</formula1>
    </dataValidation>
    <dataValidation type="list" allowBlank="1" showInputMessage="1" showErrorMessage="1" sqref="C81 C226 C192" xr:uid="{00000000-0002-0000-0000-00000E000000}">
      <formula1>$N$35:$N$37</formula1>
    </dataValidation>
    <dataValidation type="list" allowBlank="1" showInputMessage="1" showErrorMessage="1" sqref="C237 C150 C239" xr:uid="{00000000-0002-0000-0000-00000F000000}">
      <formula1>$N$38:$N$40</formula1>
    </dataValidation>
    <dataValidation type="list" allowBlank="1" showInputMessage="1" showErrorMessage="1" sqref="C69 C152 C105" xr:uid="{00000000-0002-0000-0000-000010000000}">
      <formula1>$N$29:$N$31</formula1>
    </dataValidation>
    <dataValidation type="list" allowBlank="1" showInputMessage="1" showErrorMessage="1" sqref="C33 C39 C41" xr:uid="{00000000-0002-0000-0000-000011000000}">
      <formula1>"Valid,Expired,N/A"</formula1>
    </dataValidation>
    <dataValidation type="list" allowBlank="1" showInputMessage="1" showErrorMessage="1" sqref="C201" xr:uid="{00000000-0002-0000-0000-000012000000}">
      <formula1>$N$77:$N$82</formula1>
    </dataValidation>
    <dataValidation type="list" allowBlank="1" showInputMessage="1" showErrorMessage="1" sqref="C255:C256" xr:uid="{00000000-0002-0000-0000-000013000000}">
      <formula1>$N$70:$N$73</formula1>
    </dataValidation>
    <dataValidation type="list" allowBlank="1" showInputMessage="1" showErrorMessage="1" sqref="C214" xr:uid="{00000000-0002-0000-0000-000014000000}">
      <formula1>$N$83:$N$85</formula1>
    </dataValidation>
    <dataValidation type="list" allowBlank="1" showInputMessage="1" showErrorMessage="1" sqref="C87" xr:uid="{00000000-0002-0000-0000-000015000000}">
      <formula1>$N$67:$N$69</formula1>
    </dataValidation>
    <dataValidation type="list" allowBlank="1" showInputMessage="1" showErrorMessage="1" sqref="C248" xr:uid="{00000000-0002-0000-0000-000016000000}">
      <formula1>$N$28:$N$33</formula1>
    </dataValidation>
    <dataValidation type="list" allowBlank="1" showInputMessage="1" showErrorMessage="1" sqref="C243" xr:uid="{00000000-0002-0000-0000-000017000000}">
      <formula1>$N$28:$N$30</formula1>
    </dataValidation>
    <dataValidation type="list" allowBlank="1" showInputMessage="1" showErrorMessage="1" sqref="C245" xr:uid="{00000000-0002-0000-0000-000018000000}">
      <formula1>$N$28:$N$32</formula1>
    </dataValidation>
    <dataValidation type="list" allowBlank="1" showInputMessage="1" showErrorMessage="1" sqref="C253 C254 C257" xr:uid="{00000000-0002-0000-0000-000019000000}">
      <formula1>$N$71:$N$73</formula1>
    </dataValidation>
  </dataValidations>
  <pageMargins left="0.19685039370078741" right="0.19685039370078741" top="0.19685039370078741" bottom="0.27559055118110237" header="0.31496062992125984" footer="0.15748031496062992"/>
  <pageSetup paperSize="9" scale="64" fitToHeight="0" orientation="landscape" r:id="rId1"/>
  <rowBreaks count="6" manualBreakCount="6">
    <brk id="45" max="16383" man="1"/>
    <brk id="127" max="16383" man="1"/>
    <brk id="160" max="16383" man="1"/>
    <brk id="181" max="16383" man="1"/>
    <brk id="198" max="16383" man="1"/>
    <brk id="2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J60"/>
  <sheetViews>
    <sheetView zoomScale="85" zoomScaleNormal="85" workbookViewId="0">
      <selection activeCell="E13" sqref="E13"/>
    </sheetView>
  </sheetViews>
  <sheetFormatPr defaultRowHeight="14.5" x14ac:dyDescent="0.35"/>
  <cols>
    <col min="1" max="1" width="2.453125" customWidth="1"/>
    <col min="2" max="2" width="42" customWidth="1"/>
    <col min="3" max="3" width="24.54296875" customWidth="1"/>
    <col min="4" max="4" width="14" customWidth="1"/>
    <col min="5" max="5" width="9.26953125" customWidth="1"/>
    <col min="6" max="6" width="13.26953125" customWidth="1"/>
    <col min="7" max="7" width="22.1796875" customWidth="1"/>
  </cols>
  <sheetData>
    <row r="1" spans="2:10" ht="18.5" x14ac:dyDescent="0.45">
      <c r="B1" s="297" t="s">
        <v>235</v>
      </c>
      <c r="C1" s="297"/>
      <c r="D1" s="297"/>
      <c r="E1" s="297"/>
      <c r="F1" s="297"/>
      <c r="G1" s="297"/>
    </row>
    <row r="2" spans="2:10" ht="15" thickBot="1" x14ac:dyDescent="0.4"/>
    <row r="3" spans="2:10" ht="15" thickBot="1" x14ac:dyDescent="0.4">
      <c r="B3" s="13" t="s">
        <v>0</v>
      </c>
      <c r="C3" s="302">
        <f>'Monitoring visit form (4)'!$C$4</f>
        <v>0</v>
      </c>
      <c r="D3" s="301"/>
    </row>
    <row r="4" spans="2:10" ht="15" thickBot="1" x14ac:dyDescent="0.4">
      <c r="B4" s="14" t="s">
        <v>1</v>
      </c>
      <c r="C4" s="302">
        <f>'Monitoring visit form (4)'!$C$5</f>
        <v>0</v>
      </c>
      <c r="D4" s="301"/>
    </row>
    <row r="5" spans="2:10" ht="15" thickBot="1" x14ac:dyDescent="0.4">
      <c r="B5" s="15" t="s">
        <v>2</v>
      </c>
      <c r="C5" s="302">
        <f>'Monitoring visit form (4)'!$C$6</f>
        <v>0</v>
      </c>
      <c r="D5" s="301"/>
    </row>
    <row r="6" spans="2:10" ht="15" thickBot="1" x14ac:dyDescent="0.4">
      <c r="B6" s="14" t="s">
        <v>3</v>
      </c>
      <c r="C6" s="302">
        <f>'Monitoring visit form (4)'!$C$7</f>
        <v>0</v>
      </c>
      <c r="D6" s="301"/>
    </row>
    <row r="7" spans="2:10" ht="15" thickBot="1" x14ac:dyDescent="0.4">
      <c r="B7" s="16" t="s">
        <v>4</v>
      </c>
      <c r="C7" s="302">
        <f>'Monitoring visit form (4)'!$C$12</f>
        <v>0</v>
      </c>
      <c r="D7" s="301"/>
      <c r="J7" s="17"/>
    </row>
    <row r="8" spans="2:10" ht="15" thickBot="1" x14ac:dyDescent="0.4">
      <c r="B8" s="16" t="s">
        <v>5</v>
      </c>
      <c r="C8" s="302">
        <f>'Monitoring visit form (4)'!C13</f>
        <v>0</v>
      </c>
      <c r="D8" s="301"/>
    </row>
    <row r="9" spans="2:10" ht="15" thickBot="1" x14ac:dyDescent="0.4">
      <c r="B9" s="16" t="s">
        <v>6</v>
      </c>
      <c r="C9" s="303">
        <f>'Monitoring visit form (4)'!$C$14</f>
        <v>0</v>
      </c>
      <c r="D9" s="304"/>
    </row>
    <row r="10" spans="2:10" ht="15" thickBot="1" x14ac:dyDescent="0.4">
      <c r="B10" s="14" t="s">
        <v>236</v>
      </c>
      <c r="C10" s="298" t="e">
        <f>'Monitoring visit form (4)'!$E$261</f>
        <v>#N/A</v>
      </c>
      <c r="D10" s="299"/>
    </row>
    <row r="11" spans="2:10" ht="15" thickBot="1" x14ac:dyDescent="0.4">
      <c r="B11" s="15" t="s">
        <v>68</v>
      </c>
      <c r="C11" s="38" t="e">
        <f>'Monitoring visit form (4)'!E262</f>
        <v>#N/A</v>
      </c>
      <c r="D11" s="37"/>
    </row>
    <row r="12" spans="2:10" ht="15" thickBot="1" x14ac:dyDescent="0.4">
      <c r="B12" s="18" t="s">
        <v>237</v>
      </c>
      <c r="C12" s="300" t="e">
        <f>'Monitoring visit form (4)'!$F$261</f>
        <v>#N/A</v>
      </c>
      <c r="D12" s="301"/>
    </row>
    <row r="13" spans="2:10" ht="15" thickBot="1" x14ac:dyDescent="0.4"/>
    <row r="14" spans="2:10" x14ac:dyDescent="0.35">
      <c r="B14" s="312" t="s">
        <v>205</v>
      </c>
      <c r="C14" s="313"/>
      <c r="D14" s="313"/>
      <c r="E14" s="292" t="s">
        <v>273</v>
      </c>
      <c r="F14" s="292"/>
      <c r="G14" s="293"/>
    </row>
    <row r="15" spans="2:10" ht="52.5" thickBot="1" x14ac:dyDescent="0.4">
      <c r="B15" s="45" t="s">
        <v>206</v>
      </c>
      <c r="C15" s="46" t="s">
        <v>272</v>
      </c>
      <c r="D15" s="46" t="s">
        <v>68</v>
      </c>
      <c r="E15" s="46" t="s">
        <v>207</v>
      </c>
      <c r="F15" s="46" t="s">
        <v>380</v>
      </c>
      <c r="G15" s="47" t="s">
        <v>381</v>
      </c>
    </row>
    <row r="16" spans="2:10" ht="15" thickBot="1" x14ac:dyDescent="0.4">
      <c r="B16" s="175" t="s">
        <v>238</v>
      </c>
      <c r="C16" s="171" t="e">
        <f>'Monitoring visit form (4)'!F43</f>
        <v>#N/A</v>
      </c>
      <c r="D16" s="176" t="e">
        <f>'Monitoring visit form (4)'!E43/'Monitoring visit form (4)'!AM10</f>
        <v>#N/A</v>
      </c>
      <c r="E16" s="305"/>
      <c r="F16" s="305"/>
      <c r="G16" s="306"/>
    </row>
    <row r="17" spans="2:10" ht="15" thickBot="1" x14ac:dyDescent="0.4">
      <c r="B17" s="307">
        <f>'Monitoring visit form (4)'!A45</f>
        <v>0</v>
      </c>
      <c r="C17" s="308"/>
      <c r="D17" s="308"/>
      <c r="E17" s="173"/>
      <c r="F17" s="173"/>
      <c r="G17" s="174"/>
      <c r="J17" s="31"/>
    </row>
    <row r="18" spans="2:10" ht="15" thickBot="1" x14ac:dyDescent="0.4">
      <c r="B18" s="309" t="s">
        <v>335</v>
      </c>
      <c r="C18" s="310"/>
      <c r="D18" s="310"/>
      <c r="E18" s="310"/>
      <c r="F18" s="310"/>
      <c r="G18" s="311"/>
      <c r="J18" s="31"/>
    </row>
    <row r="19" spans="2:10" ht="15" thickBot="1" x14ac:dyDescent="0.4">
      <c r="B19" s="277"/>
      <c r="C19" s="268"/>
      <c r="D19" s="268"/>
      <c r="E19" s="268"/>
      <c r="F19" s="268"/>
      <c r="G19" s="278"/>
      <c r="J19" s="31"/>
    </row>
    <row r="20" spans="2:10" ht="15" thickBot="1" x14ac:dyDescent="0.4">
      <c r="B20" s="170" t="s">
        <v>239</v>
      </c>
      <c r="C20" s="177" t="e">
        <f>'Monitoring visit form (4)'!F74</f>
        <v>#N/A</v>
      </c>
      <c r="D20" s="172" t="e">
        <f>'Monitoring visit form (4)'!E74/'Monitoring visit form (4)'!AP10</f>
        <v>#N/A</v>
      </c>
      <c r="E20" s="266"/>
      <c r="F20" s="266"/>
      <c r="G20" s="267"/>
    </row>
    <row r="21" spans="2:10" ht="15" thickBot="1" x14ac:dyDescent="0.4">
      <c r="B21" s="263">
        <f>'Monitoring visit form (4)'!A76</f>
        <v>0</v>
      </c>
      <c r="C21" s="268"/>
      <c r="D21" s="269"/>
      <c r="E21" s="173"/>
      <c r="F21" s="173"/>
      <c r="G21" s="174"/>
    </row>
    <row r="22" spans="2:10" ht="15" thickBot="1" x14ac:dyDescent="0.4">
      <c r="B22" s="270" t="s">
        <v>335</v>
      </c>
      <c r="C22" s="271"/>
      <c r="D22" s="271"/>
      <c r="E22" s="271"/>
      <c r="F22" s="271"/>
      <c r="G22" s="272"/>
    </row>
    <row r="23" spans="2:10" ht="15" thickBot="1" x14ac:dyDescent="0.4">
      <c r="B23" s="294"/>
      <c r="C23" s="295"/>
      <c r="D23" s="295"/>
      <c r="E23" s="295"/>
      <c r="F23" s="295"/>
      <c r="G23" s="296"/>
    </row>
    <row r="24" spans="2:10" ht="15" thickBot="1" x14ac:dyDescent="0.4">
      <c r="B24" s="170" t="s">
        <v>240</v>
      </c>
      <c r="C24" s="171" t="e">
        <f>'Monitoring visit form (4)'!F125</f>
        <v>#N/A</v>
      </c>
      <c r="D24" s="172" t="e">
        <f>'Monitoring visit form (4)'!E125/'Monitoring visit form (4)'!AY10</f>
        <v>#N/A</v>
      </c>
      <c r="E24" s="266"/>
      <c r="F24" s="266"/>
      <c r="G24" s="267"/>
    </row>
    <row r="25" spans="2:10" ht="15" thickBot="1" x14ac:dyDescent="0.4">
      <c r="B25" s="263">
        <f>'Monitoring visit form (4)'!A127</f>
        <v>0</v>
      </c>
      <c r="C25" s="268"/>
      <c r="D25" s="269"/>
      <c r="E25" s="173"/>
      <c r="F25" s="173"/>
      <c r="G25" s="174"/>
    </row>
    <row r="26" spans="2:10" ht="15" thickBot="1" x14ac:dyDescent="0.4">
      <c r="B26" s="270" t="s">
        <v>335</v>
      </c>
      <c r="C26" s="271"/>
      <c r="D26" s="271"/>
      <c r="E26" s="271"/>
      <c r="F26" s="271"/>
      <c r="G26" s="272"/>
    </row>
    <row r="27" spans="2:10" ht="15" thickBot="1" x14ac:dyDescent="0.4">
      <c r="B27" s="294"/>
      <c r="C27" s="295"/>
      <c r="D27" s="295"/>
      <c r="E27" s="295"/>
      <c r="F27" s="295"/>
      <c r="G27" s="296"/>
    </row>
    <row r="28" spans="2:10" ht="15" thickBot="1" x14ac:dyDescent="0.4">
      <c r="B28" s="170" t="s">
        <v>336</v>
      </c>
      <c r="C28" s="172" t="e">
        <f>'Monitoring visit form (4)'!F179</f>
        <v>#N/A</v>
      </c>
      <c r="D28" s="172" t="e">
        <f>'Monitoring visit form (4)'!E179/'Monitoring visit form (4)'!AS10</f>
        <v>#N/A</v>
      </c>
      <c r="E28" s="266"/>
      <c r="F28" s="266"/>
      <c r="G28" s="267"/>
    </row>
    <row r="29" spans="2:10" ht="15" thickBot="1" x14ac:dyDescent="0.4">
      <c r="B29" s="263">
        <f>'Monitoring visit form (4)'!A181</f>
        <v>0</v>
      </c>
      <c r="C29" s="268"/>
      <c r="D29" s="269"/>
      <c r="E29" s="173"/>
      <c r="F29" s="173"/>
      <c r="G29" s="174"/>
    </row>
    <row r="30" spans="2:10" x14ac:dyDescent="0.35">
      <c r="B30" s="283" t="s">
        <v>335</v>
      </c>
      <c r="C30" s="284"/>
      <c r="D30" s="284"/>
      <c r="E30" s="284"/>
      <c r="F30" s="284"/>
      <c r="G30" s="285"/>
    </row>
    <row r="31" spans="2:10" ht="15" thickBot="1" x14ac:dyDescent="0.4">
      <c r="B31" s="289"/>
      <c r="C31" s="290"/>
      <c r="D31" s="290"/>
      <c r="E31" s="290"/>
      <c r="F31" s="290"/>
      <c r="G31" s="291"/>
    </row>
    <row r="32" spans="2:10" ht="15" thickBot="1" x14ac:dyDescent="0.4">
      <c r="B32" s="170" t="s">
        <v>241</v>
      </c>
      <c r="C32" s="177" t="e">
        <f>'Monitoring visit form (4)'!F196</f>
        <v>#N/A</v>
      </c>
      <c r="D32" s="172" t="e">
        <f>'Monitoring visit form (4)'!E196/'Monitoring visit form (4)'!BB10</f>
        <v>#N/A</v>
      </c>
      <c r="E32" s="266"/>
      <c r="F32" s="266"/>
      <c r="G32" s="267"/>
    </row>
    <row r="33" spans="2:7" ht="15" thickBot="1" x14ac:dyDescent="0.4">
      <c r="B33" s="263">
        <f>'Monitoring visit form (4)'!A198</f>
        <v>0</v>
      </c>
      <c r="C33" s="268"/>
      <c r="D33" s="269"/>
      <c r="E33" s="173"/>
      <c r="F33" s="173"/>
      <c r="G33" s="174"/>
    </row>
    <row r="34" spans="2:7" ht="15" thickBot="1" x14ac:dyDescent="0.4">
      <c r="B34" s="270" t="s">
        <v>335</v>
      </c>
      <c r="C34" s="271"/>
      <c r="D34" s="271"/>
      <c r="E34" s="271"/>
      <c r="F34" s="271"/>
      <c r="G34" s="272"/>
    </row>
    <row r="35" spans="2:7" ht="15" thickBot="1" x14ac:dyDescent="0.4">
      <c r="B35" s="263"/>
      <c r="C35" s="264"/>
      <c r="D35" s="264"/>
      <c r="E35" s="264"/>
      <c r="F35" s="264"/>
      <c r="G35" s="265"/>
    </row>
    <row r="36" spans="2:7" ht="15" thickBot="1" x14ac:dyDescent="0.4">
      <c r="B36" s="170" t="s">
        <v>315</v>
      </c>
      <c r="C36" s="177" t="e">
        <f>'Monitoring visit form (4)'!F217</f>
        <v>#N/A</v>
      </c>
      <c r="D36" s="172" t="e">
        <f>'Monitoring visit form (4)'!E217/'Monitoring visit form (4)'!BN10</f>
        <v>#N/A</v>
      </c>
      <c r="E36" s="266"/>
      <c r="F36" s="266"/>
      <c r="G36" s="267"/>
    </row>
    <row r="37" spans="2:7" ht="15" thickBot="1" x14ac:dyDescent="0.4">
      <c r="B37" s="263">
        <f>'Monitoring visit form (4)'!A219</f>
        <v>0</v>
      </c>
      <c r="C37" s="268"/>
      <c r="D37" s="269"/>
      <c r="E37" s="173"/>
      <c r="F37" s="173"/>
      <c r="G37" s="174"/>
    </row>
    <row r="38" spans="2:7" ht="15" thickBot="1" x14ac:dyDescent="0.4">
      <c r="B38" s="270" t="s">
        <v>335</v>
      </c>
      <c r="C38" s="271"/>
      <c r="D38" s="271"/>
      <c r="E38" s="271"/>
      <c r="F38" s="271"/>
      <c r="G38" s="272"/>
    </row>
    <row r="39" spans="2:7" ht="15" thickBot="1" x14ac:dyDescent="0.4">
      <c r="B39" s="263"/>
      <c r="C39" s="264"/>
      <c r="D39" s="264"/>
      <c r="E39" s="264"/>
      <c r="F39" s="264"/>
      <c r="G39" s="265"/>
    </row>
    <row r="40" spans="2:7" ht="15" thickBot="1" x14ac:dyDescent="0.4">
      <c r="B40" s="170" t="s">
        <v>242</v>
      </c>
      <c r="C40" s="177" t="e">
        <f>'Monitoring visit form (4)'!F227</f>
        <v>#N/A</v>
      </c>
      <c r="D40" s="172" t="e">
        <f>'Monitoring visit form (4)'!E227/'Monitoring visit form (4)'!BE10</f>
        <v>#N/A</v>
      </c>
      <c r="E40" s="266"/>
      <c r="F40" s="266"/>
      <c r="G40" s="267"/>
    </row>
    <row r="41" spans="2:7" ht="15" thickBot="1" x14ac:dyDescent="0.4">
      <c r="B41" s="277">
        <f>'Monitoring visit form (4)'!A229</f>
        <v>0</v>
      </c>
      <c r="C41" s="268"/>
      <c r="D41" s="269"/>
      <c r="E41" s="173"/>
      <c r="F41" s="173"/>
      <c r="G41" s="174"/>
    </row>
    <row r="42" spans="2:7" ht="15" thickBot="1" x14ac:dyDescent="0.4">
      <c r="B42" s="270" t="s">
        <v>335</v>
      </c>
      <c r="C42" s="271"/>
      <c r="D42" s="271"/>
      <c r="E42" s="271"/>
      <c r="F42" s="271"/>
      <c r="G42" s="272"/>
    </row>
    <row r="43" spans="2:7" ht="15" thickBot="1" x14ac:dyDescent="0.4">
      <c r="B43" s="277"/>
      <c r="C43" s="268"/>
      <c r="D43" s="268"/>
      <c r="E43" s="268"/>
      <c r="F43" s="268"/>
      <c r="G43" s="278"/>
    </row>
    <row r="44" spans="2:7" ht="15" thickBot="1" x14ac:dyDescent="0.4">
      <c r="B44" s="170" t="s">
        <v>243</v>
      </c>
      <c r="C44" s="178" t="e">
        <f>'Monitoring visit form (4)'!F249</f>
        <v>#N/A</v>
      </c>
      <c r="D44" s="172" t="e">
        <f>'Monitoring visit form (4)'!E249/'Monitoring visit form (4)'!BH10</f>
        <v>#N/A</v>
      </c>
      <c r="E44" s="266"/>
      <c r="F44" s="266"/>
      <c r="G44" s="267"/>
    </row>
    <row r="45" spans="2:7" ht="15" thickBot="1" x14ac:dyDescent="0.4">
      <c r="B45" s="263">
        <f>'Monitoring visit form (4)'!A251</f>
        <v>0</v>
      </c>
      <c r="C45" s="268"/>
      <c r="D45" s="269"/>
      <c r="E45" s="173"/>
      <c r="F45" s="173"/>
      <c r="G45" s="174"/>
    </row>
    <row r="46" spans="2:7" x14ac:dyDescent="0.35">
      <c r="B46" s="283" t="s">
        <v>335</v>
      </c>
      <c r="C46" s="284"/>
      <c r="D46" s="284"/>
      <c r="E46" s="284"/>
      <c r="F46" s="284"/>
      <c r="G46" s="285"/>
    </row>
    <row r="47" spans="2:7" ht="15" thickBot="1" x14ac:dyDescent="0.4">
      <c r="B47" s="286"/>
      <c r="C47" s="287"/>
      <c r="D47" s="287"/>
      <c r="E47" s="287"/>
      <c r="F47" s="287"/>
      <c r="G47" s="288"/>
    </row>
    <row r="48" spans="2:7" ht="15" thickBot="1" x14ac:dyDescent="0.4">
      <c r="B48" s="170" t="s">
        <v>353</v>
      </c>
      <c r="C48" s="179" t="e">
        <f>'Monitoring visit form (4)'!F258</f>
        <v>#N/A</v>
      </c>
      <c r="D48" s="172" t="e">
        <f>'Monitoring visit form (4)'!E258/'Monitoring visit form (4)'!BS10</f>
        <v>#N/A</v>
      </c>
      <c r="E48" s="279"/>
      <c r="F48" s="280"/>
      <c r="G48" s="281"/>
    </row>
    <row r="49" spans="2:7" ht="15" thickBot="1" x14ac:dyDescent="0.4">
      <c r="B49" s="263">
        <f>'Monitoring visit form (4)'!A260</f>
        <v>0</v>
      </c>
      <c r="C49" s="264"/>
      <c r="D49" s="282"/>
      <c r="E49" s="180"/>
      <c r="F49" s="180"/>
      <c r="G49" s="181"/>
    </row>
    <row r="50" spans="2:7" ht="15" thickBot="1" x14ac:dyDescent="0.4">
      <c r="B50" s="270" t="s">
        <v>335</v>
      </c>
      <c r="C50" s="271"/>
      <c r="D50" s="271"/>
      <c r="E50" s="271"/>
      <c r="F50" s="271"/>
      <c r="G50" s="272"/>
    </row>
    <row r="51" spans="2:7" ht="15" thickBot="1" x14ac:dyDescent="0.4">
      <c r="B51" s="263"/>
      <c r="C51" s="264"/>
      <c r="D51" s="264"/>
      <c r="E51" s="264"/>
      <c r="F51" s="264"/>
      <c r="G51" s="265"/>
    </row>
    <row r="52" spans="2:7" ht="15" thickBot="1" x14ac:dyDescent="0.4">
      <c r="B52" s="182" t="s">
        <v>244</v>
      </c>
      <c r="C52" s="183" t="e">
        <f>'Monitoring visit form (4)'!F261</f>
        <v>#N/A</v>
      </c>
      <c r="D52" s="184" t="e">
        <f>'Monitoring visit form (4)'!E262</f>
        <v>#N/A</v>
      </c>
      <c r="E52" s="275"/>
      <c r="F52" s="275"/>
      <c r="G52" s="276"/>
    </row>
    <row r="53" spans="2:7" ht="15" thickBot="1" x14ac:dyDescent="0.4">
      <c r="B53" s="273">
        <f>'Monitoring visit form (4)'!A264</f>
        <v>0</v>
      </c>
      <c r="C53" s="274"/>
      <c r="D53" s="274"/>
      <c r="E53" s="173"/>
      <c r="F53" s="173"/>
      <c r="G53" s="174"/>
    </row>
    <row r="54" spans="2:7" ht="15" thickBot="1" x14ac:dyDescent="0.4">
      <c r="B54" s="260" t="s">
        <v>335</v>
      </c>
      <c r="C54" s="261"/>
      <c r="D54" s="261"/>
      <c r="E54" s="261"/>
      <c r="F54" s="261"/>
      <c r="G54" s="262"/>
    </row>
    <row r="55" spans="2:7" ht="15" thickBot="1" x14ac:dyDescent="0.4">
      <c r="B55" s="263"/>
      <c r="C55" s="264"/>
      <c r="D55" s="264"/>
      <c r="E55" s="264"/>
      <c r="F55" s="264"/>
      <c r="G55" s="265"/>
    </row>
    <row r="56" spans="2:7" ht="15" thickBot="1" x14ac:dyDescent="0.4"/>
    <row r="57" spans="2:7" x14ac:dyDescent="0.35">
      <c r="B57" s="51" t="s">
        <v>346</v>
      </c>
      <c r="C57" s="49"/>
    </row>
    <row r="58" spans="2:7" ht="15" thickBot="1" x14ac:dyDescent="0.4">
      <c r="B58" s="52" t="s">
        <v>347</v>
      </c>
      <c r="C58" s="50"/>
    </row>
    <row r="60" spans="2:7" x14ac:dyDescent="0.35">
      <c r="B60" t="s">
        <v>391</v>
      </c>
    </row>
  </sheetData>
  <mergeCells count="52">
    <mergeCell ref="B1:G1"/>
    <mergeCell ref="C10:D10"/>
    <mergeCell ref="C12:D12"/>
    <mergeCell ref="E20:G20"/>
    <mergeCell ref="C3:D3"/>
    <mergeCell ref="C4:D4"/>
    <mergeCell ref="C5:D5"/>
    <mergeCell ref="C6:D6"/>
    <mergeCell ref="C7:D7"/>
    <mergeCell ref="C8:D8"/>
    <mergeCell ref="C9:D9"/>
    <mergeCell ref="E16:G16"/>
    <mergeCell ref="B17:D17"/>
    <mergeCell ref="B19:G19"/>
    <mergeCell ref="B18:G18"/>
    <mergeCell ref="B14:D14"/>
    <mergeCell ref="E14:G14"/>
    <mergeCell ref="B21:D21"/>
    <mergeCell ref="E24:G24"/>
    <mergeCell ref="E28:G28"/>
    <mergeCell ref="B25:D25"/>
    <mergeCell ref="B22:G22"/>
    <mergeCell ref="B23:G23"/>
    <mergeCell ref="B26:G26"/>
    <mergeCell ref="B27:G27"/>
    <mergeCell ref="B29:D29"/>
    <mergeCell ref="B31:G31"/>
    <mergeCell ref="B34:G34"/>
    <mergeCell ref="B35:G35"/>
    <mergeCell ref="E32:G32"/>
    <mergeCell ref="B49:D49"/>
    <mergeCell ref="B33:D33"/>
    <mergeCell ref="B41:D41"/>
    <mergeCell ref="B30:G30"/>
    <mergeCell ref="B46:G46"/>
    <mergeCell ref="B47:G47"/>
    <mergeCell ref="B54:G54"/>
    <mergeCell ref="B55:G55"/>
    <mergeCell ref="E36:G36"/>
    <mergeCell ref="B37:D37"/>
    <mergeCell ref="B38:G38"/>
    <mergeCell ref="B39:G39"/>
    <mergeCell ref="B45:D45"/>
    <mergeCell ref="B53:D53"/>
    <mergeCell ref="E52:G52"/>
    <mergeCell ref="E44:G44"/>
    <mergeCell ref="B42:G42"/>
    <mergeCell ref="B43:G43"/>
    <mergeCell ref="E40:G40"/>
    <mergeCell ref="E48:G48"/>
    <mergeCell ref="B50:G50"/>
    <mergeCell ref="B51:G51"/>
  </mergeCells>
  <conditionalFormatting sqref="C20 C24 C28 C32 C40 C44 C52">
    <cfRule type="containsText" dxfId="15" priority="13" operator="containsText" text="Inadequate">
      <formula>NOT(ISERROR(SEARCH("Inadequate",C20)))</formula>
    </cfRule>
    <cfRule type="containsText" dxfId="14" priority="14" operator="containsText" text="Requires Improvement">
      <formula>NOT(ISERROR(SEARCH("Requires Improvement",C20)))</formula>
    </cfRule>
    <cfRule type="containsText" dxfId="13" priority="15" operator="containsText" text="Good">
      <formula>NOT(ISERROR(SEARCH("Good",C20)))</formula>
    </cfRule>
    <cfRule type="containsText" dxfId="12" priority="16" operator="containsText" text="Outstanding">
      <formula>NOT(ISERROR(SEARCH("Outstanding",C20)))</formula>
    </cfRule>
  </conditionalFormatting>
  <conditionalFormatting sqref="C36">
    <cfRule type="containsText" dxfId="11" priority="1" operator="containsText" text="Inadequate">
      <formula>NOT(ISERROR(SEARCH("Inadequate",C36)))</formula>
    </cfRule>
    <cfRule type="containsText" dxfId="10" priority="2" operator="containsText" text="Requires Improvement">
      <formula>NOT(ISERROR(SEARCH("Requires Improvement",C36)))</formula>
    </cfRule>
    <cfRule type="containsText" dxfId="9" priority="3" operator="containsText" text="Good">
      <formula>NOT(ISERROR(SEARCH("Good",C36)))</formula>
    </cfRule>
    <cfRule type="containsText" dxfId="8" priority="4" operator="containsText" text="Outstanding">
      <formula>NOT(ISERROR(SEARCH("Outstanding",C36)))</formula>
    </cfRule>
  </conditionalFormatting>
  <conditionalFormatting sqref="C12:D12 C16 E16 E20:G20 E24:G24 E28:G28 E32:G32 E40:G40 E44:G44 E52:G52 I52">
    <cfRule type="containsText" dxfId="7" priority="17" operator="containsText" text="Inadequate">
      <formula>NOT(ISERROR(SEARCH("Inadequate",C12)))</formula>
    </cfRule>
    <cfRule type="containsText" dxfId="6" priority="18" operator="containsText" text="Requires Improvement">
      <formula>NOT(ISERROR(SEARCH("Requires Improvement",C12)))</formula>
    </cfRule>
    <cfRule type="containsText" dxfId="5" priority="19" operator="containsText" text="Good">
      <formula>NOT(ISERROR(SEARCH("Good",C12)))</formula>
    </cfRule>
    <cfRule type="containsText" dxfId="4" priority="20" operator="containsText" text="Outstanding">
      <formula>NOT(ISERROR(SEARCH("Outstanding",C12)))</formula>
    </cfRule>
  </conditionalFormatting>
  <conditionalFormatting sqref="E36:G36">
    <cfRule type="containsText" dxfId="3" priority="5" operator="containsText" text="Inadequate">
      <formula>NOT(ISERROR(SEARCH("Inadequate",E36)))</formula>
    </cfRule>
    <cfRule type="containsText" dxfId="2" priority="6" operator="containsText" text="Requires Improvement">
      <formula>NOT(ISERROR(SEARCH("Requires Improvement",E36)))</formula>
    </cfRule>
    <cfRule type="containsText" dxfId="1" priority="7" operator="containsText" text="Good">
      <formula>NOT(ISERROR(SEARCH("Good",E36)))</formula>
    </cfRule>
    <cfRule type="containsText" dxfId="0" priority="8" operator="containsText" text="Outstanding">
      <formula>NOT(ISERROR(SEARCH("Outstanding",E36)))</formula>
    </cfRule>
  </conditionalFormatting>
  <pageMargins left="0.7" right="1.77" top="0.38" bottom="0.36"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3:AZ338"/>
  <sheetViews>
    <sheetView workbookViewId="0">
      <selection activeCell="C3" sqref="C3:BB338"/>
    </sheetView>
  </sheetViews>
  <sheetFormatPr defaultRowHeight="14.5" x14ac:dyDescent="0.35"/>
  <sheetData>
    <row r="3" spans="3:52" x14ac:dyDescent="0.35">
      <c r="F3" s="20"/>
      <c r="O3" s="1"/>
      <c r="P3" s="1"/>
      <c r="AK3" s="27"/>
    </row>
    <row r="4" spans="3:52" x14ac:dyDescent="0.35">
      <c r="C4" s="1"/>
      <c r="D4" s="1"/>
      <c r="F4" s="21"/>
      <c r="G4" s="1"/>
      <c r="I4" s="6"/>
      <c r="J4" s="1"/>
      <c r="L4" s="6"/>
      <c r="M4" s="1"/>
      <c r="O4" s="1"/>
      <c r="P4" s="1"/>
      <c r="R4" s="6"/>
      <c r="S4" s="1"/>
      <c r="U4" s="6"/>
      <c r="V4" s="1"/>
      <c r="X4" s="6"/>
      <c r="Y4" s="1"/>
      <c r="AA4" s="1"/>
      <c r="AB4" s="1"/>
      <c r="AD4" s="1"/>
      <c r="AE4" s="1"/>
      <c r="AG4" s="1"/>
      <c r="AH4" s="1"/>
      <c r="AJ4" s="6"/>
      <c r="AK4" s="1"/>
      <c r="AM4" s="1"/>
      <c r="AN4" s="1"/>
      <c r="AP4" s="1"/>
      <c r="AQ4" s="1"/>
      <c r="AS4" s="1"/>
      <c r="AT4" s="1"/>
      <c r="AV4" s="1"/>
      <c r="AW4" s="1"/>
      <c r="AY4" s="1"/>
      <c r="AZ4" s="1"/>
    </row>
    <row r="5" spans="3:52" x14ac:dyDescent="0.35">
      <c r="C5" s="1"/>
      <c r="D5" s="1"/>
      <c r="F5" s="21"/>
      <c r="G5" s="1"/>
      <c r="I5" s="6"/>
      <c r="J5" s="1"/>
      <c r="L5" s="6"/>
      <c r="M5" s="1"/>
      <c r="O5" s="1"/>
      <c r="P5" s="1"/>
      <c r="R5" s="6"/>
      <c r="S5" s="1"/>
      <c r="U5" s="6"/>
      <c r="V5" s="1"/>
      <c r="X5" s="6"/>
      <c r="Y5" s="1"/>
      <c r="AA5" s="1"/>
      <c r="AB5" s="1"/>
      <c r="AD5" s="1"/>
      <c r="AE5" s="1"/>
      <c r="AG5" s="1"/>
      <c r="AH5" s="1"/>
      <c r="AJ5" s="6"/>
      <c r="AK5" s="1"/>
      <c r="AM5" s="1"/>
      <c r="AN5" s="1"/>
      <c r="AP5" s="1"/>
      <c r="AQ5" s="1"/>
      <c r="AS5" s="1"/>
      <c r="AT5" s="1"/>
      <c r="AV5" s="1"/>
      <c r="AW5" s="1"/>
      <c r="AY5" s="1"/>
      <c r="AZ5" s="1"/>
    </row>
    <row r="6" spans="3:52" x14ac:dyDescent="0.35">
      <c r="C6" s="1"/>
      <c r="D6" s="1"/>
      <c r="F6" s="21"/>
      <c r="G6" s="1"/>
      <c r="I6" s="6"/>
      <c r="J6" s="1"/>
      <c r="L6" s="6"/>
      <c r="M6" s="1"/>
      <c r="O6" s="1"/>
      <c r="P6" s="1"/>
      <c r="R6" s="6"/>
      <c r="S6" s="1"/>
      <c r="U6" s="6"/>
      <c r="V6" s="1"/>
      <c r="X6" s="6"/>
      <c r="Y6" s="1"/>
      <c r="AA6" s="1"/>
      <c r="AB6" s="1"/>
      <c r="AD6" s="1"/>
      <c r="AE6" s="1"/>
      <c r="AG6" s="1"/>
      <c r="AH6" s="1"/>
      <c r="AJ6" s="6"/>
      <c r="AK6" s="1"/>
      <c r="AM6" s="1"/>
      <c r="AN6" s="1"/>
      <c r="AP6" s="1"/>
      <c r="AQ6" s="1"/>
      <c r="AS6" s="1"/>
      <c r="AT6" s="1"/>
      <c r="AV6" s="1"/>
      <c r="AW6" s="1"/>
      <c r="AY6" s="1"/>
      <c r="AZ6" s="1"/>
    </row>
    <row r="7" spans="3:52" x14ac:dyDescent="0.35">
      <c r="C7" s="1"/>
      <c r="D7" s="1"/>
      <c r="F7" s="21"/>
      <c r="G7" s="1"/>
      <c r="I7" s="6"/>
      <c r="J7" s="1"/>
      <c r="L7" s="6"/>
      <c r="M7" s="1"/>
      <c r="O7" s="1"/>
      <c r="P7" s="1"/>
      <c r="R7" s="6"/>
      <c r="S7" s="1"/>
      <c r="U7" s="6"/>
      <c r="V7" s="1"/>
      <c r="X7" s="6"/>
      <c r="Y7" s="1"/>
      <c r="AA7" s="1"/>
      <c r="AB7" s="1"/>
      <c r="AD7" s="1"/>
      <c r="AE7" s="1"/>
      <c r="AG7" s="1"/>
      <c r="AH7" s="1"/>
      <c r="AJ7" s="6"/>
      <c r="AK7" s="1"/>
      <c r="AM7" s="1"/>
      <c r="AN7" s="1"/>
      <c r="AP7" s="1"/>
      <c r="AQ7" s="1"/>
      <c r="AS7" s="1"/>
      <c r="AT7" s="1"/>
      <c r="AV7" s="1"/>
      <c r="AW7" s="1"/>
      <c r="AY7" s="1"/>
      <c r="AZ7" s="1"/>
    </row>
    <row r="8" spans="3:52" x14ac:dyDescent="0.35">
      <c r="C8" s="1"/>
      <c r="D8" s="1"/>
      <c r="F8" s="21"/>
      <c r="G8" s="1"/>
      <c r="I8" s="6"/>
      <c r="J8" s="1"/>
      <c r="L8" s="6"/>
      <c r="M8" s="1"/>
      <c r="O8" s="1"/>
      <c r="P8" s="1"/>
      <c r="R8" s="6"/>
      <c r="S8" s="1"/>
      <c r="U8" s="6"/>
      <c r="V8" s="1"/>
      <c r="X8" s="6"/>
      <c r="Y8" s="1"/>
      <c r="AA8" s="1"/>
      <c r="AB8" s="1"/>
      <c r="AD8" s="1"/>
      <c r="AE8" s="1"/>
      <c r="AG8" s="1"/>
      <c r="AH8" s="1"/>
      <c r="AJ8" s="6"/>
      <c r="AK8" s="1"/>
      <c r="AM8" s="1"/>
      <c r="AN8" s="1"/>
      <c r="AP8" s="1"/>
      <c r="AQ8" s="1"/>
      <c r="AS8" s="1"/>
      <c r="AT8" s="1"/>
      <c r="AV8" s="1"/>
      <c r="AW8" s="1"/>
      <c r="AY8" s="1"/>
      <c r="AZ8" s="1"/>
    </row>
    <row r="9" spans="3:52" x14ac:dyDescent="0.35">
      <c r="C9" s="1"/>
      <c r="D9" s="1"/>
      <c r="F9" s="21"/>
      <c r="G9" s="1"/>
      <c r="I9" s="6"/>
      <c r="J9" s="1"/>
      <c r="L9" s="6"/>
      <c r="M9" s="1"/>
      <c r="O9" s="1"/>
      <c r="P9" s="1"/>
      <c r="R9" s="6"/>
      <c r="S9" s="1"/>
      <c r="U9" s="6"/>
      <c r="V9" s="1"/>
      <c r="X9" s="6"/>
      <c r="Y9" s="1"/>
      <c r="AA9" s="1"/>
      <c r="AB9" s="1"/>
      <c r="AD9" s="1"/>
      <c r="AE9" s="1"/>
      <c r="AG9" s="1"/>
      <c r="AH9" s="1"/>
      <c r="AJ9" s="6"/>
      <c r="AK9" s="1"/>
      <c r="AM9" s="1"/>
      <c r="AN9" s="1"/>
      <c r="AP9" s="1"/>
      <c r="AQ9" s="1"/>
      <c r="AS9" s="1"/>
      <c r="AT9" s="1"/>
      <c r="AV9" s="1"/>
      <c r="AW9" s="1"/>
      <c r="AY9" s="1"/>
      <c r="AZ9" s="1"/>
    </row>
    <row r="10" spans="3:52" x14ac:dyDescent="0.35">
      <c r="C10" s="1"/>
      <c r="D10" s="1"/>
      <c r="F10" s="21"/>
      <c r="G10" s="1"/>
      <c r="I10" s="6"/>
      <c r="J10" s="1"/>
      <c r="L10" s="6"/>
      <c r="M10" s="1"/>
      <c r="O10" s="1"/>
      <c r="P10" s="1"/>
      <c r="R10" s="6"/>
      <c r="S10" s="1"/>
      <c r="U10" s="6"/>
      <c r="V10" s="1"/>
      <c r="X10" s="6"/>
      <c r="Y10" s="1"/>
      <c r="AA10" s="1"/>
      <c r="AB10" s="1"/>
      <c r="AD10" s="1"/>
      <c r="AE10" s="1"/>
      <c r="AG10" s="1"/>
      <c r="AH10" s="1"/>
      <c r="AJ10" s="6"/>
      <c r="AK10" s="1"/>
      <c r="AM10" s="1"/>
      <c r="AN10" s="1"/>
      <c r="AP10" s="1"/>
      <c r="AQ10" s="1"/>
      <c r="AS10" s="1"/>
      <c r="AT10" s="1"/>
      <c r="AV10" s="1"/>
      <c r="AW10" s="1"/>
      <c r="AY10" s="1"/>
      <c r="AZ10" s="1"/>
    </row>
    <row r="11" spans="3:52" x14ac:dyDescent="0.35">
      <c r="C11" s="1"/>
      <c r="D11" s="1"/>
      <c r="F11" s="21"/>
      <c r="G11" s="1"/>
      <c r="I11" s="6"/>
      <c r="J11" s="1"/>
      <c r="L11" s="6"/>
      <c r="M11" s="1"/>
      <c r="O11" s="1"/>
      <c r="P11" s="1"/>
      <c r="R11" s="6"/>
      <c r="S11" s="1"/>
      <c r="U11" s="6"/>
      <c r="V11" s="1"/>
      <c r="X11" s="6"/>
      <c r="Y11" s="1"/>
      <c r="AA11" s="1"/>
      <c r="AB11" s="1"/>
      <c r="AD11" s="1"/>
      <c r="AE11" s="1"/>
      <c r="AG11" s="1"/>
      <c r="AH11" s="1"/>
      <c r="AJ11" s="6"/>
      <c r="AK11" s="1"/>
      <c r="AM11" s="1"/>
      <c r="AN11" s="1"/>
      <c r="AP11" s="1"/>
      <c r="AQ11" s="1"/>
      <c r="AS11" s="1"/>
      <c r="AT11" s="1"/>
      <c r="AV11" s="1"/>
      <c r="AW11" s="1"/>
      <c r="AY11" s="1"/>
      <c r="AZ11" s="1"/>
    </row>
    <row r="12" spans="3:52" x14ac:dyDescent="0.35">
      <c r="C12" s="1"/>
      <c r="D12" s="1"/>
      <c r="F12" s="21"/>
      <c r="G12" s="1"/>
      <c r="I12" s="6"/>
      <c r="J12" s="1"/>
      <c r="L12" s="6"/>
      <c r="M12" s="1"/>
      <c r="O12" s="1"/>
      <c r="P12" s="1"/>
      <c r="R12" s="6"/>
      <c r="S12" s="1"/>
      <c r="U12" s="6"/>
      <c r="V12" s="1"/>
      <c r="X12" s="6"/>
      <c r="Y12" s="1"/>
      <c r="AA12" s="1"/>
      <c r="AB12" s="1"/>
      <c r="AD12" s="1"/>
      <c r="AE12" s="1"/>
      <c r="AG12" s="1"/>
      <c r="AH12" s="1"/>
      <c r="AJ12" s="6"/>
      <c r="AK12" s="1"/>
      <c r="AM12" s="1"/>
      <c r="AN12" s="1"/>
      <c r="AP12" s="1"/>
      <c r="AQ12" s="1"/>
      <c r="AS12" s="1"/>
      <c r="AT12" s="1"/>
      <c r="AV12" s="1"/>
      <c r="AW12" s="1"/>
      <c r="AY12" s="1"/>
      <c r="AZ12" s="1"/>
    </row>
    <row r="13" spans="3:52" x14ac:dyDescent="0.35">
      <c r="C13" s="1"/>
      <c r="D13" s="1"/>
      <c r="F13" s="21"/>
      <c r="G13" s="1"/>
      <c r="I13" s="6"/>
      <c r="J13" s="1"/>
      <c r="L13" s="6"/>
      <c r="M13" s="1"/>
      <c r="O13" s="1"/>
      <c r="P13" s="1"/>
      <c r="R13" s="6"/>
      <c r="S13" s="1"/>
      <c r="U13" s="6"/>
      <c r="V13" s="1"/>
      <c r="X13" s="6"/>
      <c r="Y13" s="1"/>
      <c r="AA13" s="1"/>
      <c r="AB13" s="1"/>
      <c r="AD13" s="1"/>
      <c r="AE13" s="1"/>
      <c r="AG13" s="1"/>
      <c r="AH13" s="1"/>
      <c r="AJ13" s="6"/>
      <c r="AK13" s="1"/>
      <c r="AM13" s="1"/>
      <c r="AN13" s="1"/>
      <c r="AP13" s="1"/>
      <c r="AQ13" s="1"/>
      <c r="AS13" s="1"/>
      <c r="AT13" s="1"/>
      <c r="AV13" s="1"/>
      <c r="AW13" s="1"/>
      <c r="AY13" s="1"/>
      <c r="AZ13" s="1"/>
    </row>
    <row r="14" spans="3:52" x14ac:dyDescent="0.35">
      <c r="C14" s="1"/>
      <c r="D14" s="1"/>
      <c r="F14" s="21"/>
      <c r="G14" s="1"/>
      <c r="I14" s="6"/>
      <c r="J14" s="1"/>
      <c r="L14" s="6"/>
      <c r="M14" s="1"/>
      <c r="O14" s="1"/>
      <c r="P14" s="1"/>
      <c r="R14" s="6"/>
      <c r="S14" s="1"/>
      <c r="U14" s="6"/>
      <c r="V14" s="1"/>
      <c r="X14" s="6"/>
      <c r="Y14" s="1"/>
      <c r="AA14" s="1"/>
      <c r="AB14" s="1"/>
      <c r="AD14" s="1"/>
      <c r="AE14" s="1"/>
      <c r="AG14" s="1"/>
      <c r="AH14" s="1"/>
      <c r="AJ14" s="6"/>
      <c r="AK14" s="1"/>
      <c r="AM14" s="1"/>
      <c r="AN14" s="1"/>
      <c r="AP14" s="1"/>
      <c r="AQ14" s="1"/>
      <c r="AS14" s="1"/>
      <c r="AT14" s="1"/>
      <c r="AV14" s="1"/>
      <c r="AW14" s="1"/>
      <c r="AY14" s="1"/>
      <c r="AZ14" s="1"/>
    </row>
    <row r="15" spans="3:52" x14ac:dyDescent="0.35">
      <c r="C15" s="1"/>
      <c r="D15" s="1"/>
      <c r="F15" s="21"/>
      <c r="G15" s="1"/>
      <c r="I15" s="6"/>
      <c r="J15" s="1"/>
      <c r="L15" s="6"/>
      <c r="M15" s="1"/>
      <c r="O15" s="1"/>
      <c r="P15" s="1"/>
      <c r="R15" s="6"/>
      <c r="S15" s="1"/>
      <c r="U15" s="6"/>
      <c r="V15" s="1"/>
      <c r="X15" s="6"/>
      <c r="Y15" s="1"/>
      <c r="AA15" s="1"/>
      <c r="AB15" s="1"/>
      <c r="AD15" s="1"/>
      <c r="AE15" s="1"/>
      <c r="AG15" s="1"/>
      <c r="AH15" s="1"/>
      <c r="AJ15" s="6"/>
      <c r="AK15" s="1"/>
      <c r="AM15" s="1"/>
      <c r="AN15" s="1"/>
      <c r="AP15" s="1"/>
      <c r="AQ15" s="1"/>
      <c r="AV15" s="1"/>
      <c r="AW15" s="1"/>
      <c r="AY15" s="1"/>
      <c r="AZ15" s="1"/>
    </row>
    <row r="16" spans="3:52" x14ac:dyDescent="0.35">
      <c r="C16" s="1"/>
      <c r="D16" s="1"/>
      <c r="F16" s="21"/>
      <c r="G16" s="1"/>
      <c r="I16" s="6"/>
      <c r="J16" s="1"/>
      <c r="L16" s="6"/>
      <c r="M16" s="1"/>
      <c r="O16" s="1"/>
      <c r="P16" s="1"/>
      <c r="R16" s="6"/>
      <c r="S16" s="1"/>
      <c r="U16" s="6"/>
      <c r="V16" s="1"/>
      <c r="X16" s="6"/>
      <c r="Y16" s="1"/>
      <c r="AA16" s="1"/>
      <c r="AB16" s="1"/>
      <c r="AD16" s="1"/>
      <c r="AE16" s="1"/>
      <c r="AG16" s="1"/>
      <c r="AH16" s="1"/>
      <c r="AJ16" s="6"/>
      <c r="AK16" s="1"/>
      <c r="AM16" s="1"/>
      <c r="AN16" s="1"/>
      <c r="AP16" s="1"/>
      <c r="AQ16" s="1"/>
      <c r="AV16" s="1"/>
      <c r="AW16" s="1"/>
      <c r="AY16" s="1"/>
      <c r="AZ16" s="1"/>
    </row>
    <row r="17" spans="3:52" x14ac:dyDescent="0.35">
      <c r="C17" s="1"/>
      <c r="D17" s="1"/>
      <c r="F17" s="21"/>
      <c r="G17" s="1"/>
      <c r="I17" s="6"/>
      <c r="J17" s="1"/>
      <c r="L17" s="6"/>
      <c r="M17" s="1"/>
      <c r="O17" s="1"/>
      <c r="P17" s="1"/>
      <c r="R17" s="6"/>
      <c r="S17" s="1"/>
      <c r="U17" s="6"/>
      <c r="V17" s="1"/>
      <c r="X17" s="6"/>
      <c r="Y17" s="1"/>
      <c r="AA17" s="1"/>
      <c r="AB17" s="1"/>
      <c r="AD17" s="1"/>
      <c r="AE17" s="1"/>
      <c r="AG17" s="1"/>
      <c r="AH17" s="1"/>
      <c r="AJ17" s="6"/>
      <c r="AK17" s="1"/>
      <c r="AM17" s="1"/>
      <c r="AN17" s="1"/>
      <c r="AP17" s="1"/>
      <c r="AQ17" s="1"/>
      <c r="AV17" s="1"/>
      <c r="AW17" s="1"/>
      <c r="AY17" s="1"/>
      <c r="AZ17" s="1"/>
    </row>
    <row r="18" spans="3:52" x14ac:dyDescent="0.35">
      <c r="C18" s="1"/>
      <c r="D18" s="1"/>
      <c r="F18" s="21"/>
      <c r="G18" s="1"/>
      <c r="I18" s="6"/>
      <c r="J18" s="1"/>
      <c r="L18" s="6"/>
      <c r="M18" s="1"/>
      <c r="O18" s="1"/>
      <c r="P18" s="1"/>
      <c r="R18" s="6"/>
      <c r="S18" s="1"/>
      <c r="U18" s="6"/>
      <c r="V18" s="1"/>
      <c r="X18" s="6"/>
      <c r="Y18" s="1"/>
      <c r="AA18" s="1"/>
      <c r="AB18" s="1"/>
      <c r="AD18" s="1"/>
      <c r="AE18" s="1"/>
      <c r="AG18" s="1"/>
      <c r="AH18" s="1"/>
      <c r="AJ18" s="6"/>
      <c r="AK18" s="1"/>
      <c r="AM18" s="1"/>
      <c r="AN18" s="1"/>
      <c r="AP18" s="1"/>
      <c r="AQ18" s="1"/>
      <c r="AV18" s="1"/>
      <c r="AW18" s="1"/>
      <c r="AY18" s="1"/>
      <c r="AZ18" s="1"/>
    </row>
    <row r="19" spans="3:52" x14ac:dyDescent="0.35">
      <c r="C19" s="1"/>
      <c r="D19" s="1"/>
      <c r="F19" s="21"/>
      <c r="G19" s="1"/>
      <c r="I19" s="6"/>
      <c r="J19" s="1"/>
      <c r="L19" s="6"/>
      <c r="M19" s="1"/>
      <c r="O19" s="1"/>
      <c r="P19" s="1"/>
      <c r="R19" s="6"/>
      <c r="S19" s="1"/>
      <c r="U19" s="6"/>
      <c r="V19" s="1"/>
      <c r="X19" s="6"/>
      <c r="Y19" s="1"/>
      <c r="AA19" s="1"/>
      <c r="AB19" s="1"/>
      <c r="AD19" s="1"/>
      <c r="AE19" s="1"/>
      <c r="AG19" s="1"/>
      <c r="AH19" s="1"/>
      <c r="AJ19" s="6"/>
      <c r="AK19" s="1"/>
      <c r="AM19" s="1"/>
      <c r="AN19" s="1"/>
      <c r="AP19" s="1"/>
      <c r="AQ19" s="1"/>
      <c r="AV19" s="1"/>
      <c r="AW19" s="1"/>
      <c r="AY19" s="1"/>
      <c r="AZ19" s="1"/>
    </row>
    <row r="20" spans="3:52" x14ac:dyDescent="0.35">
      <c r="C20" s="1"/>
      <c r="D20" s="1"/>
      <c r="F20" s="21"/>
      <c r="G20" s="1"/>
      <c r="I20" s="6"/>
      <c r="J20" s="1"/>
      <c r="L20" s="6"/>
      <c r="M20" s="1"/>
      <c r="O20" s="1"/>
      <c r="P20" s="1"/>
      <c r="R20" s="6"/>
      <c r="S20" s="1"/>
      <c r="U20" s="6"/>
      <c r="V20" s="1"/>
      <c r="X20" s="6"/>
      <c r="Y20" s="1"/>
      <c r="AA20" s="1"/>
      <c r="AB20" s="1"/>
      <c r="AD20" s="1"/>
      <c r="AE20" s="1"/>
      <c r="AG20" s="1"/>
      <c r="AH20" s="1"/>
      <c r="AJ20" s="6"/>
      <c r="AK20" s="1"/>
      <c r="AM20" s="1"/>
      <c r="AN20" s="1"/>
      <c r="AP20" s="1"/>
      <c r="AQ20" s="1"/>
      <c r="AV20" s="1"/>
      <c r="AW20" s="1"/>
      <c r="AY20" s="1"/>
      <c r="AZ20" s="1"/>
    </row>
    <row r="21" spans="3:52" x14ac:dyDescent="0.35">
      <c r="C21" s="1"/>
      <c r="D21" s="1"/>
      <c r="F21" s="21"/>
      <c r="G21" s="1"/>
      <c r="I21" s="6"/>
      <c r="J21" s="1"/>
      <c r="L21" s="6"/>
      <c r="M21" s="1"/>
      <c r="O21" s="1"/>
      <c r="P21" s="1"/>
      <c r="R21" s="6"/>
      <c r="S21" s="1"/>
      <c r="U21" s="6"/>
      <c r="V21" s="1"/>
      <c r="X21" s="6"/>
      <c r="Y21" s="1"/>
      <c r="AA21" s="1"/>
      <c r="AB21" s="1"/>
      <c r="AD21" s="1"/>
      <c r="AE21" s="1"/>
      <c r="AG21" s="1"/>
      <c r="AH21" s="1"/>
      <c r="AJ21" s="6"/>
      <c r="AK21" s="1"/>
      <c r="AM21" s="1"/>
      <c r="AN21" s="1"/>
      <c r="AP21" s="1"/>
      <c r="AQ21" s="1"/>
      <c r="AV21" s="1"/>
      <c r="AW21" s="1"/>
      <c r="AY21" s="1"/>
      <c r="AZ21" s="1"/>
    </row>
    <row r="22" spans="3:52" x14ac:dyDescent="0.35">
      <c r="C22" s="1"/>
      <c r="D22" s="1"/>
      <c r="F22" s="21"/>
      <c r="G22" s="1"/>
      <c r="I22" s="6"/>
      <c r="J22" s="1"/>
      <c r="L22" s="6"/>
      <c r="M22" s="1"/>
      <c r="O22" s="1"/>
      <c r="P22" s="1"/>
      <c r="R22" s="6"/>
      <c r="S22" s="1"/>
      <c r="U22" s="6"/>
      <c r="V22" s="1"/>
      <c r="X22" s="6"/>
      <c r="Y22" s="1"/>
      <c r="AA22" s="1"/>
      <c r="AB22" s="1"/>
      <c r="AD22" s="1"/>
      <c r="AE22" s="1"/>
      <c r="AG22" s="1"/>
      <c r="AH22" s="1"/>
      <c r="AJ22" s="6"/>
      <c r="AK22" s="1"/>
      <c r="AM22" s="1"/>
      <c r="AN22" s="1"/>
      <c r="AP22" s="1"/>
      <c r="AQ22" s="1"/>
      <c r="AY22" s="1"/>
      <c r="AZ22" s="1"/>
    </row>
    <row r="23" spans="3:52" x14ac:dyDescent="0.35">
      <c r="C23" s="1"/>
      <c r="D23" s="1"/>
      <c r="F23" s="21"/>
      <c r="G23" s="1"/>
      <c r="I23" s="6"/>
      <c r="J23" s="1"/>
      <c r="L23" s="6"/>
      <c r="M23" s="1"/>
      <c r="O23" s="1"/>
      <c r="P23" s="1"/>
      <c r="R23" s="6"/>
      <c r="S23" s="1"/>
      <c r="U23" s="6"/>
      <c r="V23" s="1"/>
      <c r="X23" s="6"/>
      <c r="Y23" s="1"/>
      <c r="AA23" s="1"/>
      <c r="AB23" s="1"/>
      <c r="AD23" s="1"/>
      <c r="AE23" s="1"/>
      <c r="AG23" s="1"/>
      <c r="AH23" s="1"/>
      <c r="AJ23" s="6"/>
      <c r="AK23" s="1"/>
      <c r="AM23" s="1"/>
      <c r="AN23" s="1"/>
      <c r="AP23" s="1"/>
      <c r="AQ23" s="1"/>
      <c r="AY23" s="1"/>
      <c r="AZ23" s="1"/>
    </row>
    <row r="24" spans="3:52" x14ac:dyDescent="0.35">
      <c r="C24" s="1"/>
      <c r="D24" s="1"/>
      <c r="F24" s="21"/>
      <c r="G24" s="1"/>
      <c r="I24" s="6"/>
      <c r="J24" s="1"/>
      <c r="L24" s="6"/>
      <c r="M24" s="1"/>
      <c r="O24" s="1"/>
      <c r="P24" s="1"/>
      <c r="R24" s="6"/>
      <c r="S24" s="1"/>
      <c r="U24" s="6"/>
      <c r="V24" s="1"/>
      <c r="X24" s="6"/>
      <c r="Y24" s="1"/>
      <c r="AA24" s="1"/>
      <c r="AB24" s="1"/>
      <c r="AD24" s="1"/>
      <c r="AE24" s="1"/>
      <c r="AG24" s="1"/>
      <c r="AH24" s="1"/>
      <c r="AJ24" s="6"/>
      <c r="AK24" s="1"/>
      <c r="AM24" s="1"/>
      <c r="AN24" s="1"/>
      <c r="AP24" s="1"/>
      <c r="AQ24" s="1"/>
      <c r="AY24" s="1"/>
      <c r="AZ24" s="1"/>
    </row>
    <row r="25" spans="3:52" x14ac:dyDescent="0.35">
      <c r="C25" s="1"/>
      <c r="D25" s="1"/>
      <c r="F25" s="21"/>
      <c r="G25" s="1"/>
      <c r="I25" s="6"/>
      <c r="J25" s="1"/>
      <c r="L25" s="6"/>
      <c r="M25" s="1"/>
      <c r="O25" s="1"/>
      <c r="P25" s="1"/>
      <c r="R25" s="6"/>
      <c r="S25" s="1"/>
      <c r="U25" s="6"/>
      <c r="V25" s="1"/>
      <c r="X25" s="6"/>
      <c r="Y25" s="1"/>
      <c r="AA25" s="1"/>
      <c r="AB25" s="1"/>
      <c r="AD25" s="1"/>
      <c r="AE25" s="1"/>
      <c r="AG25" s="1"/>
      <c r="AH25" s="1"/>
      <c r="AJ25" s="6"/>
      <c r="AK25" s="1"/>
      <c r="AM25" s="1"/>
      <c r="AN25" s="1"/>
      <c r="AP25" s="1"/>
      <c r="AQ25" s="1"/>
      <c r="AY25" s="1"/>
      <c r="AZ25" s="1"/>
    </row>
    <row r="26" spans="3:52" x14ac:dyDescent="0.35">
      <c r="C26" s="1"/>
      <c r="D26" s="1"/>
      <c r="F26" s="21"/>
      <c r="G26" s="1"/>
      <c r="I26" s="6"/>
      <c r="J26" s="1"/>
      <c r="L26" s="6"/>
      <c r="M26" s="1"/>
      <c r="O26" s="1"/>
      <c r="P26" s="1"/>
      <c r="R26" s="6"/>
      <c r="S26" s="1"/>
      <c r="U26" s="6"/>
      <c r="V26" s="1"/>
      <c r="X26" s="6"/>
      <c r="Y26" s="1"/>
      <c r="AA26" s="1"/>
      <c r="AB26" s="1"/>
      <c r="AD26" s="1"/>
      <c r="AE26" s="1"/>
      <c r="AG26" s="1"/>
      <c r="AH26" s="1"/>
      <c r="AJ26" s="6"/>
      <c r="AK26" s="1"/>
      <c r="AM26" s="1"/>
      <c r="AN26" s="1"/>
      <c r="AP26" s="1"/>
      <c r="AQ26" s="1"/>
      <c r="AY26" s="1"/>
      <c r="AZ26" s="1"/>
    </row>
    <row r="27" spans="3:52" x14ac:dyDescent="0.35">
      <c r="C27" s="1"/>
      <c r="D27" s="1"/>
      <c r="F27" s="21"/>
      <c r="G27" s="1"/>
      <c r="I27" s="6"/>
      <c r="J27" s="1"/>
      <c r="L27" s="6"/>
      <c r="M27" s="1"/>
      <c r="O27" s="1"/>
      <c r="P27" s="1"/>
      <c r="R27" s="6"/>
      <c r="S27" s="1"/>
      <c r="U27" s="6"/>
      <c r="V27" s="1"/>
      <c r="X27" s="6"/>
      <c r="Y27" s="1"/>
      <c r="AA27" s="1"/>
      <c r="AB27" s="1"/>
      <c r="AD27" s="1"/>
      <c r="AE27" s="1"/>
      <c r="AG27" s="1"/>
      <c r="AH27" s="1"/>
      <c r="AJ27" s="6"/>
      <c r="AK27" s="1"/>
      <c r="AM27" s="1"/>
      <c r="AN27" s="1"/>
      <c r="AP27" s="1"/>
      <c r="AQ27" s="1"/>
      <c r="AY27" s="1"/>
      <c r="AZ27" s="1"/>
    </row>
    <row r="28" spans="3:52" x14ac:dyDescent="0.35">
      <c r="C28" s="1"/>
      <c r="D28" s="1"/>
      <c r="F28" s="21"/>
      <c r="G28" s="1"/>
      <c r="I28" s="6"/>
      <c r="J28" s="1"/>
      <c r="L28" s="6"/>
      <c r="M28" s="1"/>
      <c r="O28" s="1"/>
      <c r="P28" s="1"/>
      <c r="R28" s="6"/>
      <c r="S28" s="1"/>
      <c r="U28" s="6"/>
      <c r="V28" s="1"/>
      <c r="X28" s="6"/>
      <c r="Y28" s="1"/>
      <c r="AA28" s="1"/>
      <c r="AB28" s="1"/>
      <c r="AD28" s="1"/>
      <c r="AE28" s="1"/>
      <c r="AG28" s="1"/>
      <c r="AH28" s="1"/>
      <c r="AJ28" s="6"/>
      <c r="AK28" s="1"/>
      <c r="AM28" s="1"/>
      <c r="AN28" s="1"/>
      <c r="AP28" s="1"/>
      <c r="AQ28" s="1"/>
      <c r="AY28" s="1"/>
      <c r="AZ28" s="1"/>
    </row>
    <row r="29" spans="3:52" x14ac:dyDescent="0.35">
      <c r="C29" s="1"/>
      <c r="D29" s="1"/>
      <c r="F29" s="21"/>
      <c r="G29" s="1"/>
      <c r="I29" s="6"/>
      <c r="J29" s="1"/>
      <c r="L29" s="6"/>
      <c r="M29" s="1"/>
      <c r="O29" s="1"/>
      <c r="P29" s="1"/>
      <c r="R29" s="6"/>
      <c r="S29" s="1"/>
      <c r="U29" s="6"/>
      <c r="V29" s="1"/>
      <c r="X29" s="6"/>
      <c r="Y29" s="1"/>
      <c r="AA29" s="1"/>
      <c r="AB29" s="1"/>
      <c r="AD29" s="1"/>
      <c r="AE29" s="1"/>
      <c r="AG29" s="1"/>
      <c r="AH29" s="1"/>
      <c r="AJ29" s="6"/>
      <c r="AK29" s="1"/>
      <c r="AM29" s="1"/>
      <c r="AN29" s="1"/>
      <c r="AP29" s="1"/>
      <c r="AQ29" s="1"/>
      <c r="AY29" s="1"/>
      <c r="AZ29" s="1"/>
    </row>
    <row r="30" spans="3:52" x14ac:dyDescent="0.35">
      <c r="C30" s="1"/>
      <c r="D30" s="1"/>
      <c r="F30" s="21"/>
      <c r="G30" s="1"/>
      <c r="I30" s="6"/>
      <c r="J30" s="1"/>
      <c r="L30" s="6"/>
      <c r="M30" s="1"/>
      <c r="O30" s="1"/>
      <c r="P30" s="1"/>
      <c r="R30" s="6"/>
      <c r="S30" s="1"/>
      <c r="U30" s="6"/>
      <c r="V30" s="1"/>
      <c r="X30" s="6"/>
      <c r="Y30" s="1"/>
      <c r="AA30" s="1"/>
      <c r="AB30" s="1"/>
      <c r="AD30" s="1"/>
      <c r="AE30" s="1"/>
      <c r="AG30" s="1"/>
      <c r="AH30" s="1"/>
      <c r="AJ30" s="6"/>
      <c r="AK30" s="1"/>
      <c r="AM30" s="1"/>
      <c r="AN30" s="1"/>
      <c r="AP30" s="1"/>
      <c r="AQ30" s="1"/>
      <c r="AY30" s="1"/>
      <c r="AZ30" s="1"/>
    </row>
    <row r="31" spans="3:52" x14ac:dyDescent="0.35">
      <c r="C31" s="1"/>
      <c r="D31" s="1"/>
      <c r="F31" s="21"/>
      <c r="G31" s="1"/>
      <c r="I31" s="6"/>
      <c r="J31" s="1"/>
      <c r="L31" s="6"/>
      <c r="M31" s="1"/>
      <c r="O31" s="1"/>
      <c r="P31" s="1"/>
      <c r="R31" s="6"/>
      <c r="S31" s="1"/>
      <c r="U31" s="6"/>
      <c r="V31" s="1"/>
      <c r="X31" s="6"/>
      <c r="Y31" s="1"/>
      <c r="AA31" s="1"/>
      <c r="AB31" s="1"/>
      <c r="AD31" s="1"/>
      <c r="AE31" s="1"/>
      <c r="AG31" s="1"/>
      <c r="AH31" s="1"/>
      <c r="AJ31" s="6"/>
      <c r="AK31" s="1"/>
      <c r="AM31" s="1"/>
      <c r="AN31" s="1"/>
      <c r="AP31" s="1"/>
      <c r="AQ31" s="1"/>
      <c r="AY31" s="1"/>
      <c r="AZ31" s="1"/>
    </row>
    <row r="32" spans="3:52" x14ac:dyDescent="0.35">
      <c r="C32" s="1"/>
      <c r="D32" s="1"/>
      <c r="F32" s="21"/>
      <c r="G32" s="1"/>
      <c r="I32" s="6"/>
      <c r="J32" s="1"/>
      <c r="L32" s="6"/>
      <c r="M32" s="1"/>
      <c r="O32" s="1"/>
      <c r="P32" s="1"/>
      <c r="R32" s="6"/>
      <c r="S32" s="1"/>
      <c r="U32" s="6"/>
      <c r="V32" s="1"/>
      <c r="X32" s="6"/>
      <c r="Y32" s="1"/>
      <c r="AA32" s="1"/>
      <c r="AB32" s="1"/>
      <c r="AD32" s="1"/>
      <c r="AE32" s="1"/>
      <c r="AG32" s="1"/>
      <c r="AH32" s="1"/>
      <c r="AJ32" s="6"/>
      <c r="AK32" s="1"/>
      <c r="AM32" s="1"/>
      <c r="AN32" s="1"/>
      <c r="AP32" s="1"/>
      <c r="AQ32" s="1"/>
      <c r="AY32" s="1"/>
      <c r="AZ32" s="1"/>
    </row>
    <row r="33" spans="3:52" x14ac:dyDescent="0.35">
      <c r="C33" s="1"/>
      <c r="D33" s="1"/>
      <c r="F33" s="21"/>
      <c r="G33" s="1"/>
      <c r="I33" s="6"/>
      <c r="J33" s="1"/>
      <c r="L33" s="6"/>
      <c r="M33" s="1"/>
      <c r="O33" s="1"/>
      <c r="P33" s="1"/>
      <c r="R33" s="6"/>
      <c r="S33" s="1"/>
      <c r="U33" s="6"/>
      <c r="V33" s="1"/>
      <c r="X33" s="6"/>
      <c r="Y33" s="1"/>
      <c r="AA33" s="1"/>
      <c r="AB33" s="1"/>
      <c r="AD33" s="1"/>
      <c r="AE33" s="1"/>
      <c r="AG33" s="1"/>
      <c r="AH33" s="1"/>
      <c r="AJ33" s="6"/>
      <c r="AK33" s="1"/>
      <c r="AM33" s="1"/>
      <c r="AN33" s="1"/>
      <c r="AP33" s="1"/>
      <c r="AQ33" s="1"/>
      <c r="AY33" s="1"/>
      <c r="AZ33" s="1"/>
    </row>
    <row r="34" spans="3:52" x14ac:dyDescent="0.35">
      <c r="C34" s="1"/>
      <c r="D34" s="1"/>
      <c r="F34" s="21"/>
      <c r="G34" s="1"/>
      <c r="I34" s="6"/>
      <c r="J34" s="1"/>
      <c r="L34" s="6"/>
      <c r="M34" s="1"/>
      <c r="O34" s="1"/>
      <c r="P34" s="1"/>
      <c r="R34" s="6"/>
      <c r="S34" s="1"/>
      <c r="U34" s="6"/>
      <c r="V34" s="1"/>
      <c r="X34" s="6"/>
      <c r="Y34" s="1"/>
      <c r="AA34" s="1"/>
      <c r="AB34" s="1"/>
      <c r="AD34" s="1"/>
      <c r="AE34" s="1"/>
      <c r="AG34" s="1"/>
      <c r="AH34" s="1"/>
      <c r="AJ34" s="6"/>
      <c r="AK34" s="1"/>
      <c r="AM34" s="1"/>
      <c r="AN34" s="1"/>
      <c r="AP34" s="1"/>
      <c r="AQ34" s="1"/>
      <c r="AY34" s="1"/>
      <c r="AZ34" s="1"/>
    </row>
    <row r="35" spans="3:52" x14ac:dyDescent="0.35">
      <c r="C35" s="1"/>
      <c r="D35" s="1"/>
      <c r="F35" s="21"/>
      <c r="G35" s="1"/>
      <c r="I35" s="6"/>
      <c r="J35" s="1"/>
      <c r="L35" s="6"/>
      <c r="M35" s="1"/>
      <c r="R35" s="6"/>
      <c r="S35" s="1"/>
      <c r="U35" s="6"/>
      <c r="V35" s="1"/>
      <c r="X35" s="6"/>
      <c r="Y35" s="1"/>
      <c r="AA35" s="1"/>
      <c r="AB35" s="1"/>
      <c r="AD35" s="1"/>
      <c r="AE35" s="1"/>
      <c r="AG35" s="1"/>
      <c r="AH35" s="1"/>
      <c r="AJ35" s="6"/>
      <c r="AK35" s="1"/>
      <c r="AM35" s="1"/>
      <c r="AN35" s="1"/>
      <c r="AP35" s="1"/>
      <c r="AQ35" s="1"/>
      <c r="AY35" s="1"/>
      <c r="AZ35" s="1"/>
    </row>
    <row r="36" spans="3:52" x14ac:dyDescent="0.35">
      <c r="C36" s="1"/>
      <c r="D36" s="1"/>
      <c r="F36" s="21"/>
      <c r="G36" s="1"/>
      <c r="I36" s="6"/>
      <c r="J36" s="1"/>
      <c r="L36" s="6"/>
      <c r="M36" s="1"/>
      <c r="R36" s="6"/>
      <c r="S36" s="1"/>
      <c r="U36" s="6"/>
      <c r="V36" s="1"/>
      <c r="X36" s="6"/>
      <c r="Y36" s="1"/>
      <c r="AA36" s="1"/>
      <c r="AB36" s="1"/>
      <c r="AD36" s="1"/>
      <c r="AE36" s="1"/>
      <c r="AG36" s="1"/>
      <c r="AH36" s="1"/>
      <c r="AJ36" s="6"/>
      <c r="AK36" s="1"/>
      <c r="AM36" s="1"/>
      <c r="AN36" s="1"/>
      <c r="AP36" s="1"/>
      <c r="AQ36" s="1"/>
      <c r="AY36" s="1"/>
      <c r="AZ36" s="1"/>
    </row>
    <row r="37" spans="3:52" x14ac:dyDescent="0.35">
      <c r="C37" s="1"/>
      <c r="D37" s="1"/>
      <c r="F37" s="21"/>
      <c r="G37" s="1"/>
      <c r="I37" s="6"/>
      <c r="J37" s="1"/>
      <c r="L37" s="6"/>
      <c r="M37" s="1"/>
      <c r="R37" s="6"/>
      <c r="S37" s="1"/>
      <c r="U37" s="6"/>
      <c r="V37" s="1"/>
      <c r="X37" s="6"/>
      <c r="Y37" s="1"/>
      <c r="AA37" s="1"/>
      <c r="AB37" s="1"/>
      <c r="AD37" s="1"/>
      <c r="AE37" s="1"/>
      <c r="AG37" s="1"/>
      <c r="AH37" s="1"/>
      <c r="AJ37" s="6"/>
      <c r="AK37" s="1"/>
      <c r="AM37" s="1"/>
      <c r="AN37" s="1"/>
      <c r="AP37" s="1"/>
      <c r="AQ37" s="1"/>
      <c r="AY37" s="1"/>
      <c r="AZ37" s="1"/>
    </row>
    <row r="38" spans="3:52" x14ac:dyDescent="0.35">
      <c r="C38" s="1"/>
      <c r="D38" s="1"/>
      <c r="F38" s="21"/>
      <c r="G38" s="1"/>
      <c r="I38" s="6"/>
      <c r="J38" s="1"/>
      <c r="L38" s="6"/>
      <c r="M38" s="1"/>
      <c r="R38" s="6"/>
      <c r="S38" s="1"/>
      <c r="U38" s="6"/>
      <c r="V38" s="1"/>
      <c r="X38" s="6"/>
      <c r="Y38" s="1"/>
      <c r="AA38" s="1"/>
      <c r="AB38" s="1"/>
      <c r="AD38" s="1"/>
      <c r="AE38" s="1"/>
      <c r="AG38" s="1"/>
      <c r="AH38" s="1"/>
      <c r="AJ38" s="6"/>
      <c r="AK38" s="1"/>
      <c r="AM38" s="1"/>
      <c r="AN38" s="1"/>
      <c r="AY38" s="1"/>
      <c r="AZ38" s="1"/>
    </row>
    <row r="39" spans="3:52" x14ac:dyDescent="0.35">
      <c r="C39" s="1"/>
      <c r="D39" s="1"/>
      <c r="F39" s="21"/>
      <c r="G39" s="1"/>
      <c r="I39" s="6"/>
      <c r="J39" s="1"/>
      <c r="L39" s="6"/>
      <c r="M39" s="1"/>
      <c r="R39" s="6"/>
      <c r="S39" s="1"/>
      <c r="U39" s="6"/>
      <c r="V39" s="1"/>
      <c r="X39" s="6"/>
      <c r="Y39" s="1"/>
      <c r="AA39" s="1"/>
      <c r="AB39" s="1"/>
      <c r="AD39" s="1"/>
      <c r="AE39" s="1"/>
      <c r="AG39" s="1"/>
      <c r="AH39" s="1"/>
      <c r="AJ39" s="6"/>
      <c r="AK39" s="1"/>
      <c r="AM39" s="1"/>
      <c r="AN39" s="1"/>
      <c r="AY39" s="1"/>
      <c r="AZ39" s="1"/>
    </row>
    <row r="40" spans="3:52" x14ac:dyDescent="0.35">
      <c r="C40" s="1"/>
      <c r="D40" s="1"/>
      <c r="F40" s="21"/>
      <c r="G40" s="1"/>
      <c r="I40" s="6"/>
      <c r="J40" s="1"/>
      <c r="L40" s="6"/>
      <c r="M40" s="1"/>
      <c r="R40" s="6"/>
      <c r="S40" s="1"/>
      <c r="U40" s="6"/>
      <c r="V40" s="1"/>
      <c r="X40" s="6"/>
      <c r="Y40" s="1"/>
      <c r="AA40" s="1"/>
      <c r="AB40" s="1"/>
      <c r="AD40" s="1"/>
      <c r="AE40" s="1"/>
      <c r="AG40" s="1"/>
      <c r="AH40" s="1"/>
      <c r="AJ40" s="6"/>
      <c r="AK40" s="1"/>
      <c r="AM40" s="1"/>
      <c r="AN40" s="1"/>
      <c r="AY40" s="1"/>
      <c r="AZ40" s="1"/>
    </row>
    <row r="41" spans="3:52" x14ac:dyDescent="0.35">
      <c r="C41" s="1"/>
      <c r="D41" s="1"/>
      <c r="F41" s="20"/>
      <c r="I41" s="6"/>
      <c r="J41" s="1"/>
      <c r="L41" s="6"/>
      <c r="M41" s="1"/>
      <c r="R41" s="6"/>
      <c r="S41" s="1"/>
      <c r="U41" s="6"/>
      <c r="V41" s="1"/>
      <c r="X41" s="6"/>
      <c r="Y41" s="1"/>
      <c r="AA41" s="1"/>
      <c r="AB41" s="1"/>
      <c r="AD41" s="1"/>
      <c r="AE41" s="1"/>
      <c r="AG41" s="1"/>
      <c r="AH41" s="1"/>
      <c r="AJ41" s="6"/>
      <c r="AK41" s="1"/>
      <c r="AM41" s="1"/>
      <c r="AN41" s="1"/>
      <c r="AY41" s="1"/>
      <c r="AZ41" s="1"/>
    </row>
    <row r="42" spans="3:52" x14ac:dyDescent="0.35">
      <c r="C42" s="1"/>
      <c r="D42" s="1"/>
      <c r="F42" s="20"/>
      <c r="I42" s="6"/>
      <c r="J42" s="1"/>
      <c r="L42" s="6"/>
      <c r="M42" s="1"/>
      <c r="R42" s="6"/>
      <c r="S42" s="1"/>
      <c r="U42" s="6"/>
      <c r="V42" s="1"/>
      <c r="X42" s="6"/>
      <c r="Y42" s="1"/>
      <c r="AA42" s="1"/>
      <c r="AB42" s="1"/>
      <c r="AD42" s="1"/>
      <c r="AE42" s="1"/>
      <c r="AG42" s="1"/>
      <c r="AH42" s="1"/>
      <c r="AJ42" s="6"/>
      <c r="AK42" s="1"/>
      <c r="AM42" s="1"/>
      <c r="AN42" s="1"/>
      <c r="AY42" s="1"/>
      <c r="AZ42" s="1"/>
    </row>
    <row r="43" spans="3:52" x14ac:dyDescent="0.35">
      <c r="C43" s="1"/>
      <c r="D43" s="1"/>
      <c r="F43" s="20"/>
      <c r="I43" s="6"/>
      <c r="J43" s="1"/>
      <c r="L43" s="6"/>
      <c r="M43" s="1"/>
      <c r="R43" s="6"/>
      <c r="S43" s="1"/>
      <c r="U43" s="6"/>
      <c r="V43" s="1"/>
      <c r="X43" s="6"/>
      <c r="Y43" s="1"/>
      <c r="AA43" s="1"/>
      <c r="AB43" s="1"/>
      <c r="AD43" s="1"/>
      <c r="AE43" s="1"/>
      <c r="AG43" s="1"/>
      <c r="AH43" s="1"/>
      <c r="AJ43" s="6"/>
      <c r="AK43" s="1"/>
      <c r="AM43" s="1"/>
      <c r="AN43" s="1"/>
      <c r="AY43" s="1"/>
      <c r="AZ43" s="1"/>
    </row>
    <row r="44" spans="3:52" x14ac:dyDescent="0.35">
      <c r="C44" s="1"/>
      <c r="D44" s="1"/>
      <c r="F44" s="20"/>
      <c r="I44" s="6"/>
      <c r="J44" s="1"/>
      <c r="L44" s="6"/>
      <c r="M44" s="1"/>
      <c r="R44" s="6"/>
      <c r="S44" s="1"/>
      <c r="U44" s="6"/>
      <c r="V44" s="1"/>
      <c r="X44" s="6"/>
      <c r="Y44" s="1"/>
      <c r="AA44" s="1"/>
      <c r="AB44" s="1"/>
      <c r="AD44" s="1"/>
      <c r="AE44" s="1"/>
      <c r="AG44" s="1"/>
      <c r="AH44" s="1"/>
      <c r="AJ44" s="6"/>
      <c r="AK44" s="1"/>
      <c r="AM44" s="1"/>
      <c r="AN44" s="1"/>
      <c r="AY44" s="1"/>
      <c r="AZ44" s="1"/>
    </row>
    <row r="45" spans="3:52" x14ac:dyDescent="0.35">
      <c r="C45" s="1"/>
      <c r="D45" s="1"/>
      <c r="F45" s="20"/>
      <c r="I45" s="6"/>
      <c r="J45" s="1"/>
      <c r="L45" s="6"/>
      <c r="M45" s="1"/>
      <c r="R45" s="6"/>
      <c r="S45" s="1"/>
      <c r="U45" s="6"/>
      <c r="V45" s="1"/>
      <c r="X45" s="6"/>
      <c r="Y45" s="1"/>
      <c r="AA45" s="1"/>
      <c r="AB45" s="1"/>
      <c r="AD45" s="1"/>
      <c r="AE45" s="1"/>
      <c r="AG45" s="1"/>
      <c r="AH45" s="1"/>
      <c r="AJ45" s="6"/>
      <c r="AK45" s="1"/>
      <c r="AM45" s="1"/>
      <c r="AN45" s="1"/>
      <c r="AY45" s="1"/>
      <c r="AZ45" s="1"/>
    </row>
    <row r="46" spans="3:52" x14ac:dyDescent="0.35">
      <c r="C46" s="1"/>
      <c r="D46" s="1"/>
      <c r="F46" s="20"/>
      <c r="I46" s="6"/>
      <c r="J46" s="1"/>
      <c r="L46" s="6"/>
      <c r="M46" s="1"/>
      <c r="R46" s="6"/>
      <c r="S46" s="1"/>
      <c r="U46" s="6"/>
      <c r="V46" s="1"/>
      <c r="X46" s="6"/>
      <c r="Y46" s="1"/>
      <c r="AA46" s="1"/>
      <c r="AB46" s="1"/>
      <c r="AD46" s="1"/>
      <c r="AE46" s="1"/>
      <c r="AG46" s="1"/>
      <c r="AH46" s="1"/>
      <c r="AJ46" s="6"/>
      <c r="AK46" s="1"/>
      <c r="AM46" s="1"/>
      <c r="AN46" s="1"/>
      <c r="AY46" s="1"/>
      <c r="AZ46" s="1"/>
    </row>
    <row r="47" spans="3:52" x14ac:dyDescent="0.35">
      <c r="C47" s="1"/>
      <c r="D47" s="1"/>
      <c r="F47" s="20"/>
      <c r="I47" s="6"/>
      <c r="J47" s="1"/>
      <c r="L47" s="6"/>
      <c r="M47" s="1"/>
      <c r="R47" s="6"/>
      <c r="S47" s="1"/>
      <c r="U47" s="6"/>
      <c r="V47" s="1"/>
      <c r="X47" s="6"/>
      <c r="Y47" s="1"/>
      <c r="AA47" s="1"/>
      <c r="AB47" s="1"/>
      <c r="AD47" s="1"/>
      <c r="AE47" s="1"/>
      <c r="AG47" s="1"/>
      <c r="AH47" s="1"/>
      <c r="AJ47" s="6"/>
      <c r="AK47" s="1"/>
      <c r="AM47" s="1"/>
      <c r="AN47" s="1"/>
      <c r="AY47" s="1"/>
      <c r="AZ47" s="1"/>
    </row>
    <row r="48" spans="3:52" x14ac:dyDescent="0.35">
      <c r="C48" s="1"/>
      <c r="D48" s="1"/>
      <c r="F48" s="20"/>
      <c r="I48" s="6"/>
      <c r="J48" s="1"/>
      <c r="L48" s="6"/>
      <c r="M48" s="1"/>
      <c r="R48" s="6"/>
      <c r="S48" s="1"/>
      <c r="U48" s="6"/>
      <c r="V48" s="1"/>
      <c r="X48" s="6"/>
      <c r="Y48" s="1"/>
      <c r="AA48" s="1"/>
      <c r="AB48" s="1"/>
      <c r="AD48" s="1"/>
      <c r="AE48" s="1"/>
      <c r="AG48" s="1"/>
      <c r="AH48" s="1"/>
      <c r="AJ48" s="6"/>
      <c r="AK48" s="1"/>
      <c r="AM48" s="1"/>
      <c r="AN48" s="1"/>
      <c r="AY48" s="1"/>
      <c r="AZ48" s="1"/>
    </row>
    <row r="49" spans="3:52" x14ac:dyDescent="0.35">
      <c r="C49" s="1"/>
      <c r="D49" s="1"/>
      <c r="F49" s="20"/>
      <c r="I49" s="6"/>
      <c r="J49" s="1"/>
      <c r="L49" s="6"/>
      <c r="M49" s="1"/>
      <c r="R49" s="6"/>
      <c r="S49" s="1"/>
      <c r="U49" s="6"/>
      <c r="V49" s="1"/>
      <c r="X49" s="6"/>
      <c r="Y49" s="1"/>
      <c r="AA49" s="1"/>
      <c r="AB49" s="1"/>
      <c r="AD49" s="1"/>
      <c r="AE49" s="1"/>
      <c r="AG49" s="1"/>
      <c r="AH49" s="1"/>
      <c r="AJ49" s="6"/>
      <c r="AK49" s="1"/>
      <c r="AM49" s="1"/>
      <c r="AN49" s="1"/>
      <c r="AY49" s="1"/>
      <c r="AZ49" s="1"/>
    </row>
    <row r="50" spans="3:52" x14ac:dyDescent="0.35">
      <c r="C50" s="1"/>
      <c r="D50" s="1"/>
      <c r="F50" s="20"/>
      <c r="I50" s="6"/>
      <c r="J50" s="1"/>
      <c r="L50" s="6"/>
      <c r="M50" s="1"/>
      <c r="R50" s="6"/>
      <c r="S50" s="1"/>
      <c r="U50" s="6"/>
      <c r="V50" s="1"/>
      <c r="X50" s="6"/>
      <c r="Y50" s="1"/>
      <c r="AA50" s="1"/>
      <c r="AB50" s="1"/>
      <c r="AD50" s="1"/>
      <c r="AE50" s="1"/>
      <c r="AG50" s="1"/>
      <c r="AH50" s="1"/>
      <c r="AJ50" s="6"/>
      <c r="AK50" s="1"/>
      <c r="AM50" s="1"/>
      <c r="AN50" s="1"/>
      <c r="AY50" s="1"/>
      <c r="AZ50" s="1"/>
    </row>
    <row r="51" spans="3:52" x14ac:dyDescent="0.35">
      <c r="C51" s="1"/>
      <c r="D51" s="1"/>
      <c r="F51" s="20"/>
      <c r="I51" s="6"/>
      <c r="J51" s="1"/>
      <c r="L51" s="6"/>
      <c r="M51" s="1"/>
      <c r="R51" s="6"/>
      <c r="S51" s="1"/>
      <c r="U51" s="6"/>
      <c r="V51" s="1"/>
      <c r="X51" s="6"/>
      <c r="Y51" s="1"/>
      <c r="AA51" s="1"/>
      <c r="AB51" s="1"/>
      <c r="AD51" s="1"/>
      <c r="AE51" s="1"/>
      <c r="AG51" s="1"/>
      <c r="AH51" s="1"/>
      <c r="AJ51" s="6"/>
      <c r="AK51" s="1"/>
      <c r="AM51" s="1"/>
      <c r="AN51" s="1"/>
      <c r="AY51" s="1"/>
      <c r="AZ51" s="1"/>
    </row>
    <row r="52" spans="3:52" x14ac:dyDescent="0.35">
      <c r="C52" s="1"/>
      <c r="D52" s="1"/>
      <c r="F52" s="20"/>
      <c r="I52" s="6"/>
      <c r="J52" s="1"/>
      <c r="L52" s="6"/>
      <c r="M52" s="1"/>
      <c r="R52" s="6"/>
      <c r="S52" s="1"/>
      <c r="U52" s="6"/>
      <c r="V52" s="1"/>
      <c r="X52" s="6"/>
      <c r="Y52" s="1"/>
      <c r="AA52" s="1"/>
      <c r="AB52" s="1"/>
      <c r="AD52" s="1"/>
      <c r="AE52" s="1"/>
      <c r="AG52" s="1"/>
      <c r="AH52" s="1"/>
      <c r="AJ52" s="6"/>
      <c r="AK52" s="1"/>
      <c r="AM52" s="1"/>
      <c r="AN52" s="1"/>
      <c r="AY52" s="1"/>
      <c r="AZ52" s="1"/>
    </row>
    <row r="53" spans="3:52" x14ac:dyDescent="0.35">
      <c r="C53" s="1"/>
      <c r="D53" s="1"/>
      <c r="F53" s="20"/>
      <c r="I53" s="6"/>
      <c r="J53" s="1"/>
      <c r="L53" s="6"/>
      <c r="M53" s="1"/>
      <c r="R53" s="6"/>
      <c r="S53" s="1"/>
      <c r="U53" s="6"/>
      <c r="V53" s="1"/>
      <c r="X53" s="6"/>
      <c r="Y53" s="1"/>
      <c r="AA53" s="1"/>
      <c r="AB53" s="1"/>
      <c r="AD53" s="1"/>
      <c r="AE53" s="1"/>
      <c r="AG53" s="1"/>
      <c r="AH53" s="1"/>
      <c r="AJ53" s="6"/>
      <c r="AK53" s="1"/>
      <c r="AM53" s="1"/>
      <c r="AN53" s="1"/>
      <c r="AY53" s="1"/>
      <c r="AZ53" s="1"/>
    </row>
    <row r="54" spans="3:52" x14ac:dyDescent="0.35">
      <c r="C54" s="1"/>
      <c r="D54" s="1"/>
      <c r="F54" s="20"/>
      <c r="I54" s="6"/>
      <c r="J54" s="1"/>
      <c r="L54" s="6"/>
      <c r="M54" s="1"/>
      <c r="R54" s="6"/>
      <c r="S54" s="1"/>
      <c r="U54" s="6"/>
      <c r="V54" s="1"/>
      <c r="X54" s="6"/>
      <c r="Y54" s="1"/>
      <c r="AA54" s="1"/>
      <c r="AB54" s="1"/>
      <c r="AG54" s="1"/>
      <c r="AH54" s="1"/>
      <c r="AJ54" s="6"/>
      <c r="AK54" s="1"/>
      <c r="AM54" s="1"/>
      <c r="AN54" s="1"/>
      <c r="AY54" s="1"/>
      <c r="AZ54" s="1"/>
    </row>
    <row r="55" spans="3:52" x14ac:dyDescent="0.35">
      <c r="C55" s="1"/>
      <c r="D55" s="1"/>
      <c r="F55" s="20"/>
      <c r="I55" s="6"/>
      <c r="J55" s="1"/>
      <c r="L55" s="6"/>
      <c r="M55" s="1"/>
      <c r="R55" s="6"/>
      <c r="S55" s="1"/>
      <c r="U55" s="6"/>
      <c r="V55" s="1"/>
      <c r="X55" s="6"/>
      <c r="Y55" s="1"/>
      <c r="AA55" s="1"/>
      <c r="AB55" s="1"/>
      <c r="AG55" s="1"/>
      <c r="AH55" s="1"/>
      <c r="AJ55" s="6"/>
      <c r="AK55" s="1"/>
      <c r="AM55" s="1"/>
      <c r="AN55" s="1"/>
      <c r="AY55" s="1"/>
      <c r="AZ55" s="1"/>
    </row>
    <row r="56" spans="3:52" x14ac:dyDescent="0.35">
      <c r="C56" s="1"/>
      <c r="D56" s="1"/>
      <c r="F56" s="20"/>
      <c r="I56" s="6"/>
      <c r="J56" s="1"/>
      <c r="L56" s="6"/>
      <c r="M56" s="1"/>
      <c r="R56" s="6"/>
      <c r="S56" s="1"/>
      <c r="U56" s="6"/>
      <c r="V56" s="1"/>
      <c r="X56" s="6"/>
      <c r="Y56" s="1"/>
      <c r="AA56" s="1"/>
      <c r="AB56" s="1"/>
      <c r="AG56" s="1"/>
      <c r="AH56" s="1"/>
      <c r="AJ56" s="6"/>
      <c r="AK56" s="1"/>
      <c r="AM56" s="1"/>
      <c r="AN56" s="1"/>
      <c r="AY56" s="1"/>
      <c r="AZ56" s="1"/>
    </row>
    <row r="57" spans="3:52" x14ac:dyDescent="0.35">
      <c r="C57" s="1"/>
      <c r="D57" s="1"/>
      <c r="F57" s="20"/>
      <c r="I57" s="6"/>
      <c r="J57" s="1"/>
      <c r="L57" s="6"/>
      <c r="M57" s="1"/>
      <c r="R57" s="6"/>
      <c r="S57" s="1"/>
      <c r="U57" s="6"/>
      <c r="V57" s="1"/>
      <c r="X57" s="6"/>
      <c r="Y57" s="1"/>
      <c r="AA57" s="1"/>
      <c r="AB57" s="1"/>
      <c r="AG57" s="1"/>
      <c r="AH57" s="1"/>
      <c r="AJ57" s="6"/>
      <c r="AK57" s="1"/>
      <c r="AM57" s="1"/>
      <c r="AN57" s="1"/>
      <c r="AY57" s="1"/>
      <c r="AZ57" s="1"/>
    </row>
    <row r="58" spans="3:52" x14ac:dyDescent="0.35">
      <c r="C58" s="1"/>
      <c r="D58" s="1"/>
      <c r="F58" s="20"/>
      <c r="I58" s="6"/>
      <c r="J58" s="1"/>
      <c r="L58" s="6"/>
      <c r="M58" s="1"/>
      <c r="R58" s="6"/>
      <c r="S58" s="1"/>
      <c r="U58" s="6"/>
      <c r="V58" s="1"/>
      <c r="X58" s="6"/>
      <c r="Y58" s="1"/>
      <c r="AA58" s="1"/>
      <c r="AB58" s="1"/>
      <c r="AG58" s="1"/>
      <c r="AH58" s="1"/>
      <c r="AJ58" s="6"/>
      <c r="AK58" s="1"/>
      <c r="AM58" s="1"/>
      <c r="AN58" s="1"/>
      <c r="AY58" s="1"/>
      <c r="AZ58" s="1"/>
    </row>
    <row r="59" spans="3:52" x14ac:dyDescent="0.35">
      <c r="C59" s="1"/>
      <c r="D59" s="1"/>
      <c r="F59" s="20"/>
      <c r="I59" s="6"/>
      <c r="J59" s="1"/>
      <c r="L59" s="6"/>
      <c r="M59" s="1"/>
      <c r="R59" s="6"/>
      <c r="S59" s="1"/>
      <c r="U59" s="6"/>
      <c r="V59" s="1"/>
      <c r="X59" s="6"/>
      <c r="Y59" s="1"/>
      <c r="AA59" s="1"/>
      <c r="AB59" s="1"/>
      <c r="AG59" s="1"/>
      <c r="AH59" s="1"/>
      <c r="AJ59" s="6"/>
      <c r="AK59" s="1"/>
      <c r="AM59" s="1"/>
      <c r="AN59" s="1"/>
      <c r="AY59" s="1"/>
      <c r="AZ59" s="1"/>
    </row>
    <row r="60" spans="3:52" x14ac:dyDescent="0.35">
      <c r="C60" s="1"/>
      <c r="F60" s="20"/>
      <c r="I60" s="6"/>
      <c r="J60" s="1"/>
      <c r="L60" s="6"/>
      <c r="M60" s="1"/>
      <c r="R60" s="6"/>
      <c r="S60" s="1"/>
      <c r="U60" s="6"/>
      <c r="V60" s="1"/>
      <c r="X60" s="6"/>
      <c r="Y60" s="1"/>
      <c r="AA60" s="1"/>
      <c r="AB60" s="1"/>
      <c r="AG60" s="1"/>
      <c r="AH60" s="1"/>
      <c r="AJ60" s="6"/>
      <c r="AK60" s="1"/>
      <c r="AM60" s="1"/>
      <c r="AN60" s="1"/>
      <c r="AY60" s="1"/>
      <c r="AZ60" s="1"/>
    </row>
    <row r="61" spans="3:52" x14ac:dyDescent="0.35">
      <c r="C61" s="1"/>
      <c r="F61" s="20"/>
      <c r="I61" s="6"/>
      <c r="J61" s="1"/>
      <c r="L61" s="6"/>
      <c r="M61" s="1"/>
      <c r="R61" s="6"/>
      <c r="S61" s="1"/>
      <c r="U61" s="6"/>
      <c r="V61" s="1"/>
      <c r="X61" s="6"/>
      <c r="Y61" s="1"/>
      <c r="AA61" s="1"/>
      <c r="AB61" s="1"/>
      <c r="AG61" s="1"/>
      <c r="AH61" s="1"/>
      <c r="AJ61" s="6"/>
      <c r="AK61" s="1"/>
      <c r="AM61" s="1"/>
      <c r="AN61" s="1"/>
      <c r="AY61" s="1"/>
      <c r="AZ61" s="1"/>
    </row>
    <row r="62" spans="3:52" x14ac:dyDescent="0.35">
      <c r="C62" s="7"/>
      <c r="F62" s="20"/>
      <c r="I62" s="6"/>
      <c r="J62" s="1"/>
      <c r="L62" s="6"/>
      <c r="M62" s="1"/>
      <c r="R62" s="6"/>
      <c r="S62" s="1"/>
      <c r="U62" s="6"/>
      <c r="V62" s="1"/>
      <c r="X62" s="6"/>
      <c r="Y62" s="1"/>
      <c r="AA62" s="1"/>
      <c r="AB62" s="1"/>
      <c r="AG62" s="1"/>
      <c r="AH62" s="1"/>
      <c r="AJ62" s="6"/>
      <c r="AK62" s="1"/>
      <c r="AM62" s="1"/>
      <c r="AN62" s="1"/>
      <c r="AY62" s="1"/>
      <c r="AZ62" s="1"/>
    </row>
    <row r="63" spans="3:52" x14ac:dyDescent="0.35">
      <c r="C63" s="1"/>
      <c r="D63" s="1"/>
      <c r="F63" s="20"/>
      <c r="I63" s="6"/>
      <c r="J63" s="1"/>
      <c r="L63" s="6"/>
      <c r="M63" s="1"/>
      <c r="R63" s="6"/>
      <c r="S63" s="1"/>
      <c r="U63" s="6"/>
      <c r="V63" s="1"/>
      <c r="X63" s="6"/>
      <c r="Y63" s="1"/>
      <c r="AA63" s="1"/>
      <c r="AB63" s="1"/>
      <c r="AG63" s="1"/>
      <c r="AH63" s="1"/>
      <c r="AJ63" s="6"/>
      <c r="AK63" s="1"/>
      <c r="AM63" s="1"/>
      <c r="AN63" s="1"/>
      <c r="AY63" s="1"/>
      <c r="AZ63" s="1"/>
    </row>
    <row r="64" spans="3:52" x14ac:dyDescent="0.35">
      <c r="C64" s="1"/>
      <c r="D64" s="1"/>
      <c r="F64" s="20"/>
      <c r="I64" s="6"/>
      <c r="J64" s="1"/>
      <c r="L64" s="6"/>
      <c r="M64" s="1"/>
      <c r="R64" s="6"/>
      <c r="S64" s="1"/>
      <c r="U64" s="6"/>
      <c r="V64" s="1"/>
      <c r="X64" s="6"/>
      <c r="Y64" s="1"/>
      <c r="AA64" s="1"/>
      <c r="AB64" s="1"/>
      <c r="AG64" s="1"/>
      <c r="AH64" s="1"/>
      <c r="AJ64" s="6"/>
      <c r="AK64" s="1"/>
      <c r="AM64" s="1"/>
      <c r="AN64" s="1"/>
      <c r="AY64" s="1"/>
      <c r="AZ64" s="1"/>
    </row>
    <row r="65" spans="3:52" x14ac:dyDescent="0.35">
      <c r="C65" s="1"/>
      <c r="D65" s="1"/>
      <c r="F65" s="20"/>
      <c r="I65" s="6"/>
      <c r="J65" s="1"/>
      <c r="L65" s="6"/>
      <c r="M65" s="1"/>
      <c r="R65" s="6"/>
      <c r="S65" s="1"/>
      <c r="U65" s="6"/>
      <c r="V65" s="1"/>
      <c r="X65" s="6"/>
      <c r="Y65" s="1"/>
      <c r="AA65" s="1"/>
      <c r="AB65" s="1"/>
      <c r="AG65" s="1"/>
      <c r="AH65" s="1"/>
      <c r="AJ65" s="6"/>
      <c r="AK65" s="1"/>
      <c r="AM65" s="1"/>
      <c r="AN65" s="1"/>
      <c r="AY65" s="1"/>
      <c r="AZ65" s="1"/>
    </row>
    <row r="66" spans="3:52" x14ac:dyDescent="0.35">
      <c r="C66" s="1"/>
      <c r="D66" s="1"/>
      <c r="F66" s="20"/>
      <c r="I66" s="6"/>
      <c r="J66" s="1"/>
      <c r="L66" s="6"/>
      <c r="M66" s="1"/>
      <c r="R66" s="6"/>
      <c r="S66" s="1"/>
      <c r="U66" s="6"/>
      <c r="V66" s="1"/>
      <c r="X66" s="6"/>
      <c r="Y66" s="1"/>
      <c r="AA66" s="1"/>
      <c r="AB66" s="1"/>
      <c r="AG66" s="1"/>
      <c r="AH66" s="1"/>
      <c r="AJ66" s="6"/>
      <c r="AK66" s="1"/>
      <c r="AM66" s="1"/>
      <c r="AN66" s="1"/>
      <c r="AY66" s="1"/>
      <c r="AZ66" s="1"/>
    </row>
    <row r="67" spans="3:52" x14ac:dyDescent="0.35">
      <c r="C67" s="1"/>
      <c r="D67" s="1"/>
      <c r="F67" s="20"/>
      <c r="I67" s="6"/>
      <c r="J67" s="1"/>
      <c r="L67" s="6"/>
      <c r="M67" s="1"/>
      <c r="R67" s="6"/>
      <c r="S67" s="1"/>
      <c r="U67" s="6"/>
      <c r="V67" s="1"/>
      <c r="X67" s="6"/>
      <c r="Y67" s="1"/>
      <c r="AA67" s="1"/>
      <c r="AB67" s="1"/>
      <c r="AG67" s="1"/>
      <c r="AH67" s="1"/>
      <c r="AJ67" s="6"/>
      <c r="AK67" s="1"/>
      <c r="AM67" s="1"/>
      <c r="AN67" s="1"/>
      <c r="AY67" s="1"/>
      <c r="AZ67" s="1"/>
    </row>
    <row r="68" spans="3:52" x14ac:dyDescent="0.35">
      <c r="C68" s="1"/>
      <c r="D68" s="1"/>
      <c r="F68" s="20"/>
      <c r="I68" s="6"/>
      <c r="J68" s="1"/>
      <c r="L68" s="6"/>
      <c r="M68" s="1"/>
      <c r="R68" s="6"/>
      <c r="S68" s="1"/>
      <c r="U68" s="6"/>
      <c r="V68" s="1"/>
      <c r="X68" s="6"/>
      <c r="Y68" s="1"/>
      <c r="AA68" s="1"/>
      <c r="AB68" s="1"/>
      <c r="AG68" s="1"/>
      <c r="AH68" s="1"/>
      <c r="AJ68" s="6"/>
      <c r="AK68" s="1"/>
      <c r="AM68" s="1"/>
      <c r="AN68" s="1"/>
      <c r="AY68" s="1"/>
      <c r="AZ68" s="1"/>
    </row>
    <row r="69" spans="3:52" x14ac:dyDescent="0.35">
      <c r="C69" s="1"/>
      <c r="D69" s="1"/>
      <c r="F69" s="20"/>
      <c r="I69" s="6"/>
      <c r="J69" s="1"/>
      <c r="L69" s="6"/>
      <c r="M69" s="1"/>
      <c r="R69" s="6"/>
      <c r="S69" s="1"/>
      <c r="U69" s="6"/>
      <c r="V69" s="1"/>
      <c r="X69" s="6"/>
      <c r="Y69" s="1"/>
      <c r="AA69" s="1"/>
      <c r="AB69" s="1"/>
      <c r="AG69" s="1"/>
      <c r="AH69" s="1"/>
      <c r="AJ69" s="6"/>
      <c r="AK69" s="1"/>
      <c r="AM69" s="1"/>
      <c r="AN69" s="1"/>
      <c r="AY69" s="1"/>
      <c r="AZ69" s="1"/>
    </row>
    <row r="70" spans="3:52" x14ac:dyDescent="0.35">
      <c r="C70" s="1"/>
      <c r="D70" s="1"/>
      <c r="F70" s="20"/>
      <c r="I70" s="6"/>
      <c r="J70" s="1"/>
      <c r="L70" s="6"/>
      <c r="M70" s="1"/>
      <c r="R70" s="6"/>
      <c r="S70" s="1"/>
      <c r="U70" s="6"/>
      <c r="V70" s="1"/>
      <c r="X70" s="6"/>
      <c r="Y70" s="1"/>
      <c r="AA70" s="1"/>
      <c r="AB70" s="1"/>
      <c r="AG70" s="1"/>
      <c r="AH70" s="1"/>
      <c r="AJ70" s="6"/>
      <c r="AK70" s="1"/>
      <c r="AM70" s="1"/>
      <c r="AN70" s="1"/>
      <c r="AY70" s="1"/>
      <c r="AZ70" s="1"/>
    </row>
    <row r="71" spans="3:52" x14ac:dyDescent="0.35">
      <c r="C71" s="1"/>
      <c r="D71" s="1"/>
      <c r="F71" s="20"/>
      <c r="I71" s="6"/>
      <c r="J71" s="1"/>
      <c r="L71" s="6"/>
      <c r="M71" s="1"/>
      <c r="R71" s="6"/>
      <c r="S71" s="1"/>
      <c r="U71" s="6"/>
      <c r="V71" s="1"/>
      <c r="X71" s="6"/>
      <c r="Y71" s="1"/>
      <c r="AA71" s="1"/>
      <c r="AB71" s="1"/>
      <c r="AG71" s="1"/>
      <c r="AH71" s="1"/>
      <c r="AJ71" s="6"/>
      <c r="AK71" s="1"/>
      <c r="AM71" s="1"/>
      <c r="AN71" s="1"/>
      <c r="AY71" s="1"/>
      <c r="AZ71" s="1"/>
    </row>
    <row r="72" spans="3:52" x14ac:dyDescent="0.35">
      <c r="C72" s="1"/>
      <c r="D72" s="1"/>
      <c r="F72" s="20"/>
      <c r="I72" s="6"/>
      <c r="J72" s="1"/>
      <c r="L72" s="6"/>
      <c r="M72" s="1"/>
      <c r="R72" s="6"/>
      <c r="S72" s="1"/>
      <c r="U72" s="6"/>
      <c r="V72" s="1"/>
      <c r="X72" s="6"/>
      <c r="Y72" s="1"/>
      <c r="AA72" s="1"/>
      <c r="AB72" s="1"/>
      <c r="AG72" s="1"/>
      <c r="AH72" s="1"/>
      <c r="AJ72" s="6"/>
      <c r="AK72" s="1"/>
      <c r="AM72" s="1"/>
      <c r="AN72" s="1"/>
      <c r="AY72" s="1"/>
      <c r="AZ72" s="1"/>
    </row>
    <row r="73" spans="3:52" x14ac:dyDescent="0.35">
      <c r="C73" s="1"/>
      <c r="D73" s="1"/>
      <c r="F73" s="20"/>
      <c r="I73" s="6"/>
      <c r="J73" s="1"/>
      <c r="L73" s="6"/>
      <c r="M73" s="1"/>
      <c r="R73" s="6"/>
      <c r="S73" s="1"/>
      <c r="U73" s="6"/>
      <c r="V73" s="1"/>
      <c r="X73" s="6"/>
      <c r="Y73" s="1"/>
      <c r="AA73" s="1"/>
      <c r="AB73" s="1"/>
      <c r="AG73" s="1"/>
      <c r="AH73" s="1"/>
      <c r="AJ73" s="6"/>
      <c r="AK73" s="1"/>
      <c r="AM73" s="1"/>
      <c r="AN73" s="1"/>
      <c r="AY73" s="1"/>
      <c r="AZ73" s="1"/>
    </row>
    <row r="74" spans="3:52" x14ac:dyDescent="0.35">
      <c r="F74" s="20"/>
      <c r="I74" s="6"/>
      <c r="J74" s="1"/>
      <c r="L74" s="6"/>
      <c r="M74" s="1"/>
      <c r="R74" s="6"/>
      <c r="S74" s="1"/>
      <c r="U74" s="6"/>
      <c r="V74" s="1"/>
      <c r="X74" s="6"/>
      <c r="Y74" s="1"/>
      <c r="AA74" s="1"/>
      <c r="AB74" s="1"/>
      <c r="AG74" s="1"/>
      <c r="AH74" s="1"/>
      <c r="AJ74" s="6"/>
      <c r="AK74" s="1"/>
      <c r="AM74" s="1"/>
      <c r="AN74" s="1"/>
      <c r="AY74" s="1"/>
      <c r="AZ74" s="1"/>
    </row>
    <row r="75" spans="3:52" x14ac:dyDescent="0.35">
      <c r="F75" s="20"/>
      <c r="I75" s="6"/>
      <c r="J75" s="1"/>
      <c r="L75" s="6"/>
      <c r="M75" s="1"/>
      <c r="R75" s="6"/>
      <c r="S75" s="1"/>
      <c r="U75" s="6"/>
      <c r="V75" s="1"/>
      <c r="X75" s="6"/>
      <c r="Y75" s="1"/>
      <c r="AA75" s="1"/>
      <c r="AB75" s="1"/>
      <c r="AG75" s="1"/>
      <c r="AH75" s="1"/>
      <c r="AJ75" s="6"/>
      <c r="AK75" s="1"/>
      <c r="AM75" s="1"/>
      <c r="AN75" s="1"/>
      <c r="AY75" s="1"/>
      <c r="AZ75" s="1"/>
    </row>
    <row r="76" spans="3:52" x14ac:dyDescent="0.35">
      <c r="F76" s="20"/>
      <c r="I76" s="6"/>
      <c r="J76" s="1"/>
      <c r="L76" s="6"/>
      <c r="M76" s="1"/>
      <c r="R76" s="6"/>
      <c r="S76" s="1"/>
      <c r="U76" s="6"/>
      <c r="V76" s="1"/>
      <c r="X76" s="6"/>
      <c r="Y76" s="1"/>
      <c r="AA76" s="1"/>
      <c r="AB76" s="1"/>
      <c r="AG76" s="1"/>
      <c r="AH76" s="1"/>
      <c r="AJ76" s="6"/>
      <c r="AK76" s="1"/>
      <c r="AM76" s="1"/>
      <c r="AN76" s="1"/>
      <c r="AY76" s="1"/>
      <c r="AZ76" s="1"/>
    </row>
    <row r="77" spans="3:52" x14ac:dyDescent="0.35">
      <c r="F77" s="20"/>
      <c r="I77" s="6"/>
      <c r="J77" s="1"/>
      <c r="L77" s="6"/>
      <c r="M77" s="1"/>
      <c r="R77" s="6"/>
      <c r="S77" s="1"/>
      <c r="U77" s="6"/>
      <c r="V77" s="1"/>
      <c r="X77" s="6"/>
      <c r="Y77" s="1"/>
      <c r="AA77" s="1"/>
      <c r="AB77" s="1"/>
      <c r="AG77" s="1"/>
      <c r="AH77" s="1"/>
      <c r="AJ77" s="6"/>
      <c r="AK77" s="1"/>
      <c r="AY77" s="1"/>
      <c r="AZ77" s="1"/>
    </row>
    <row r="78" spans="3:52" x14ac:dyDescent="0.35">
      <c r="F78" s="20"/>
      <c r="I78" s="6"/>
      <c r="J78" s="1"/>
      <c r="L78" s="6"/>
      <c r="M78" s="1"/>
      <c r="R78" s="6"/>
      <c r="S78" s="1"/>
      <c r="U78" s="6"/>
      <c r="V78" s="1"/>
      <c r="X78" s="6"/>
      <c r="Y78" s="1"/>
      <c r="AA78" s="1"/>
      <c r="AB78" s="1"/>
      <c r="AG78" s="1"/>
      <c r="AH78" s="1"/>
      <c r="AJ78" s="6"/>
      <c r="AK78" s="1"/>
      <c r="AY78" s="1"/>
      <c r="AZ78" s="1"/>
    </row>
    <row r="79" spans="3:52" x14ac:dyDescent="0.35">
      <c r="F79" s="20"/>
      <c r="I79" s="6"/>
      <c r="J79" s="1"/>
      <c r="L79" s="6"/>
      <c r="M79" s="1"/>
      <c r="R79" s="6"/>
      <c r="S79" s="1"/>
      <c r="U79" s="6"/>
      <c r="V79" s="1"/>
      <c r="X79" s="6"/>
      <c r="Y79" s="1"/>
      <c r="AA79" s="1"/>
      <c r="AB79" s="1"/>
      <c r="AG79" s="1"/>
      <c r="AH79" s="1"/>
      <c r="AJ79" s="6"/>
      <c r="AK79" s="1"/>
      <c r="AY79" s="1"/>
      <c r="AZ79" s="1"/>
    </row>
    <row r="80" spans="3:52" x14ac:dyDescent="0.35">
      <c r="F80" s="20"/>
      <c r="I80" s="6"/>
      <c r="J80" s="1"/>
      <c r="L80" s="6"/>
      <c r="M80" s="1"/>
      <c r="R80" s="6"/>
      <c r="S80" s="1"/>
      <c r="U80" s="6"/>
      <c r="V80" s="1"/>
      <c r="X80" s="6"/>
      <c r="Y80" s="1"/>
      <c r="AA80" s="1"/>
      <c r="AB80" s="1"/>
      <c r="AG80" s="1"/>
      <c r="AH80" s="1"/>
      <c r="AJ80" s="6"/>
      <c r="AK80" s="1"/>
      <c r="AY80" s="1"/>
      <c r="AZ80" s="1"/>
    </row>
    <row r="81" spans="6:52" x14ac:dyDescent="0.35">
      <c r="F81" s="20"/>
      <c r="I81" s="6"/>
      <c r="J81" s="1"/>
      <c r="L81" s="6"/>
      <c r="M81" s="1"/>
      <c r="R81" s="6"/>
      <c r="S81" s="1"/>
      <c r="U81" s="6"/>
      <c r="V81" s="1"/>
      <c r="X81" s="6"/>
      <c r="Y81" s="1"/>
      <c r="AA81" s="1"/>
      <c r="AB81" s="1"/>
      <c r="AG81" s="1"/>
      <c r="AH81" s="1"/>
      <c r="AJ81" s="6"/>
      <c r="AK81" s="1"/>
      <c r="AY81" s="1"/>
      <c r="AZ81" s="1"/>
    </row>
    <row r="82" spans="6:52" x14ac:dyDescent="0.35">
      <c r="F82" s="20"/>
      <c r="I82" s="6"/>
      <c r="J82" s="1"/>
      <c r="L82" s="6"/>
      <c r="M82" s="1"/>
      <c r="R82" s="6"/>
      <c r="S82" s="1"/>
      <c r="U82" s="6"/>
      <c r="V82" s="1"/>
      <c r="X82" s="6"/>
      <c r="Y82" s="1"/>
      <c r="AA82" s="1"/>
      <c r="AB82" s="1"/>
      <c r="AG82" s="1"/>
      <c r="AH82" s="1"/>
      <c r="AJ82" s="6"/>
      <c r="AK82" s="1"/>
      <c r="AY82" s="1"/>
      <c r="AZ82" s="1"/>
    </row>
    <row r="83" spans="6:52" x14ac:dyDescent="0.35">
      <c r="F83" s="20"/>
      <c r="I83" s="6"/>
      <c r="J83" s="1"/>
      <c r="L83" s="6"/>
      <c r="M83" s="1"/>
      <c r="R83" s="6"/>
      <c r="S83" s="1"/>
      <c r="U83" s="6"/>
      <c r="V83" s="1"/>
      <c r="X83" s="6"/>
      <c r="Y83" s="1"/>
      <c r="AA83" s="1"/>
      <c r="AB83" s="1"/>
      <c r="AG83" s="1"/>
      <c r="AH83" s="1"/>
      <c r="AJ83" s="6"/>
      <c r="AK83" s="1"/>
      <c r="AY83" s="1"/>
      <c r="AZ83" s="1"/>
    </row>
    <row r="84" spans="6:52" x14ac:dyDescent="0.35">
      <c r="F84" s="20"/>
      <c r="I84" s="6"/>
      <c r="J84" s="1"/>
      <c r="L84" s="6"/>
      <c r="M84" s="1"/>
      <c r="R84" s="6"/>
      <c r="S84" s="1"/>
      <c r="U84" s="6"/>
      <c r="V84" s="1"/>
      <c r="X84" s="6"/>
      <c r="Y84" s="1"/>
      <c r="AA84" s="1"/>
      <c r="AB84" s="1"/>
      <c r="AJ84" s="6"/>
      <c r="AK84" s="1"/>
      <c r="AY84" s="1"/>
      <c r="AZ84" s="1"/>
    </row>
    <row r="85" spans="6:52" x14ac:dyDescent="0.35">
      <c r="F85" s="20"/>
      <c r="I85" s="6"/>
      <c r="J85" s="1"/>
      <c r="L85" s="6"/>
      <c r="M85" s="1"/>
      <c r="R85" s="6"/>
      <c r="S85" s="1"/>
      <c r="U85" s="6"/>
      <c r="V85" s="1"/>
      <c r="X85" s="6"/>
      <c r="Y85" s="1"/>
      <c r="AA85" s="1"/>
      <c r="AB85" s="1"/>
      <c r="AJ85" s="6"/>
      <c r="AK85" s="1"/>
      <c r="AY85" s="1"/>
      <c r="AZ85" s="1"/>
    </row>
    <row r="86" spans="6:52" x14ac:dyDescent="0.35">
      <c r="F86" s="20"/>
      <c r="I86" s="6"/>
      <c r="J86" s="1"/>
      <c r="L86" s="6"/>
      <c r="M86" s="1"/>
      <c r="R86" s="6"/>
      <c r="S86" s="1"/>
      <c r="U86" s="6"/>
      <c r="V86" s="1"/>
      <c r="X86" s="6"/>
      <c r="Y86" s="1"/>
      <c r="AA86" s="1"/>
      <c r="AB86" s="1"/>
      <c r="AJ86" s="6"/>
      <c r="AK86" s="1"/>
      <c r="AY86" s="1"/>
      <c r="AZ86" s="1"/>
    </row>
    <row r="87" spans="6:52" x14ac:dyDescent="0.35">
      <c r="F87" s="20"/>
      <c r="I87" s="6"/>
      <c r="J87" s="1"/>
      <c r="L87" s="6"/>
      <c r="M87" s="1"/>
      <c r="R87" s="6"/>
      <c r="S87" s="1"/>
      <c r="U87" s="6"/>
      <c r="V87" s="1"/>
      <c r="X87" s="6"/>
      <c r="Y87" s="1"/>
      <c r="AA87" s="1"/>
      <c r="AB87" s="1"/>
      <c r="AJ87" s="6"/>
      <c r="AK87" s="1"/>
      <c r="AY87" s="1"/>
      <c r="AZ87" s="1"/>
    </row>
    <row r="88" spans="6:52" x14ac:dyDescent="0.35">
      <c r="F88" s="20"/>
      <c r="I88" s="6"/>
      <c r="J88" s="1"/>
      <c r="L88" s="6"/>
      <c r="M88" s="1"/>
      <c r="R88" s="6"/>
      <c r="S88" s="1"/>
      <c r="U88" s="6"/>
      <c r="V88" s="1"/>
      <c r="X88" s="6"/>
      <c r="Y88" s="1"/>
      <c r="AA88" s="1"/>
      <c r="AB88" s="1"/>
      <c r="AJ88" s="6"/>
      <c r="AK88" s="1"/>
      <c r="AY88" s="1"/>
      <c r="AZ88" s="1"/>
    </row>
    <row r="89" spans="6:52" x14ac:dyDescent="0.35">
      <c r="F89" s="20"/>
      <c r="I89" s="6"/>
      <c r="J89" s="1"/>
      <c r="L89" s="6"/>
      <c r="M89" s="1"/>
      <c r="R89" s="6"/>
      <c r="S89" s="1"/>
      <c r="U89" s="6"/>
      <c r="V89" s="1"/>
      <c r="X89" s="6"/>
      <c r="Y89" s="1"/>
      <c r="AA89" s="1"/>
      <c r="AB89" s="1"/>
      <c r="AJ89" s="6"/>
      <c r="AK89" s="1"/>
      <c r="AY89" s="1"/>
      <c r="AZ89" s="1"/>
    </row>
    <row r="90" spans="6:52" x14ac:dyDescent="0.35">
      <c r="F90" s="20"/>
      <c r="I90" s="6"/>
      <c r="J90" s="1"/>
      <c r="L90" s="6"/>
      <c r="M90" s="1"/>
      <c r="R90" s="6"/>
      <c r="S90" s="1"/>
      <c r="U90" s="6"/>
      <c r="V90" s="1"/>
      <c r="X90" s="6"/>
      <c r="Y90" s="1"/>
      <c r="AA90" s="1"/>
      <c r="AB90" s="1"/>
      <c r="AJ90" s="6"/>
      <c r="AK90" s="1"/>
      <c r="AY90" s="1"/>
      <c r="AZ90" s="1"/>
    </row>
    <row r="91" spans="6:52" x14ac:dyDescent="0.35">
      <c r="F91" s="20"/>
      <c r="I91" s="6"/>
      <c r="J91" s="1"/>
      <c r="L91" s="6"/>
      <c r="M91" s="1"/>
      <c r="R91" s="6"/>
      <c r="S91" s="1"/>
      <c r="U91" s="6"/>
      <c r="V91" s="1"/>
      <c r="X91" s="6"/>
      <c r="Y91" s="1"/>
      <c r="AA91" s="1"/>
      <c r="AB91" s="1"/>
      <c r="AJ91" s="6"/>
      <c r="AK91" s="1"/>
      <c r="AY91" s="1"/>
      <c r="AZ91" s="1"/>
    </row>
    <row r="92" spans="6:52" x14ac:dyDescent="0.35">
      <c r="F92" s="20"/>
      <c r="I92" s="6"/>
      <c r="J92" s="1"/>
      <c r="L92" s="6"/>
      <c r="M92" s="1"/>
      <c r="R92" s="6"/>
      <c r="S92" s="1"/>
      <c r="U92" s="6"/>
      <c r="V92" s="1"/>
      <c r="X92" s="6"/>
      <c r="Y92" s="1"/>
      <c r="AA92" s="1"/>
      <c r="AB92" s="1"/>
      <c r="AJ92" s="6"/>
      <c r="AK92" s="1"/>
      <c r="AY92" s="1"/>
      <c r="AZ92" s="1"/>
    </row>
    <row r="93" spans="6:52" x14ac:dyDescent="0.35">
      <c r="F93" s="20"/>
      <c r="I93" s="6"/>
      <c r="J93" s="1"/>
      <c r="L93" s="6"/>
      <c r="M93" s="1"/>
      <c r="R93" s="6"/>
      <c r="S93" s="1"/>
      <c r="U93" s="6"/>
      <c r="V93" s="1"/>
      <c r="X93" s="6"/>
      <c r="Y93" s="1"/>
      <c r="AA93" s="1"/>
      <c r="AB93" s="1"/>
      <c r="AJ93" s="6"/>
      <c r="AK93" s="1"/>
      <c r="AY93" s="1"/>
      <c r="AZ93" s="1"/>
    </row>
    <row r="94" spans="6:52" x14ac:dyDescent="0.35">
      <c r="F94" s="20"/>
      <c r="I94" s="6"/>
      <c r="J94" s="1"/>
      <c r="L94" s="6"/>
      <c r="M94" s="1"/>
      <c r="R94" s="6"/>
      <c r="S94" s="1"/>
      <c r="U94" s="6"/>
      <c r="V94" s="1"/>
      <c r="X94" s="6"/>
      <c r="Y94" s="1"/>
      <c r="AA94" s="1"/>
      <c r="AB94" s="1"/>
      <c r="AJ94" s="6"/>
      <c r="AK94" s="1"/>
      <c r="AY94" s="1"/>
      <c r="AZ94" s="1"/>
    </row>
    <row r="95" spans="6:52" x14ac:dyDescent="0.35">
      <c r="F95" s="20"/>
      <c r="I95" s="6"/>
      <c r="J95" s="1"/>
      <c r="L95" s="6"/>
      <c r="M95" s="1"/>
      <c r="R95" s="6"/>
      <c r="S95" s="1"/>
      <c r="U95" s="6"/>
      <c r="V95" s="1"/>
      <c r="X95" s="6"/>
      <c r="Y95" s="1"/>
      <c r="AJ95" s="6"/>
      <c r="AK95" s="1"/>
      <c r="AY95" s="1"/>
      <c r="AZ95" s="1"/>
    </row>
    <row r="96" spans="6:52" x14ac:dyDescent="0.35">
      <c r="F96" s="20"/>
      <c r="I96" s="6"/>
      <c r="J96" s="1"/>
      <c r="L96" s="6"/>
      <c r="M96" s="1"/>
      <c r="R96" s="6"/>
      <c r="S96" s="1"/>
      <c r="U96" s="6"/>
      <c r="V96" s="1"/>
      <c r="X96" s="6"/>
      <c r="Y96" s="1"/>
      <c r="AJ96" s="6"/>
      <c r="AK96" s="1"/>
      <c r="AY96" s="1"/>
      <c r="AZ96" s="1"/>
    </row>
    <row r="97" spans="6:52" x14ac:dyDescent="0.35">
      <c r="F97" s="20"/>
      <c r="I97" s="6"/>
      <c r="J97" s="1"/>
      <c r="L97" s="6"/>
      <c r="M97" s="1"/>
      <c r="R97" s="6"/>
      <c r="S97" s="1"/>
      <c r="U97" s="6"/>
      <c r="V97" s="1"/>
      <c r="X97" s="6"/>
      <c r="Y97" s="1"/>
      <c r="AJ97" s="6"/>
      <c r="AK97" s="1"/>
      <c r="AY97" s="1"/>
      <c r="AZ97" s="1"/>
    </row>
    <row r="98" spans="6:52" x14ac:dyDescent="0.35">
      <c r="F98" s="20"/>
      <c r="I98" s="6"/>
      <c r="J98" s="1"/>
      <c r="L98" s="6"/>
      <c r="M98" s="1"/>
      <c r="R98" s="6"/>
      <c r="S98" s="1"/>
      <c r="U98" s="6"/>
      <c r="V98" s="1"/>
      <c r="X98" s="6"/>
      <c r="Y98" s="1"/>
      <c r="AJ98" s="6"/>
      <c r="AK98" s="1"/>
      <c r="AY98" s="1"/>
      <c r="AZ98" s="1"/>
    </row>
    <row r="99" spans="6:52" x14ac:dyDescent="0.35">
      <c r="F99" s="20"/>
      <c r="I99" s="6"/>
      <c r="J99" s="1"/>
      <c r="L99" s="6"/>
      <c r="M99" s="1"/>
      <c r="R99" s="6"/>
      <c r="S99" s="1"/>
      <c r="U99" s="6"/>
      <c r="V99" s="1"/>
      <c r="X99" s="6"/>
      <c r="Y99" s="1"/>
      <c r="AJ99" s="6"/>
      <c r="AK99" s="1"/>
      <c r="AY99" s="1"/>
      <c r="AZ99" s="1"/>
    </row>
    <row r="100" spans="6:52" x14ac:dyDescent="0.35">
      <c r="F100" s="20"/>
      <c r="I100" s="6"/>
      <c r="J100" s="1"/>
      <c r="L100" s="6"/>
      <c r="M100" s="1"/>
      <c r="R100" s="6"/>
      <c r="S100" s="1"/>
      <c r="U100" s="6"/>
      <c r="V100" s="1"/>
      <c r="X100" s="6"/>
      <c r="Y100" s="1"/>
      <c r="AJ100" s="6"/>
      <c r="AK100" s="1"/>
      <c r="AY100" s="1"/>
      <c r="AZ100" s="1"/>
    </row>
    <row r="101" spans="6:52" x14ac:dyDescent="0.35">
      <c r="F101" s="20"/>
      <c r="I101" s="6"/>
      <c r="J101" s="1"/>
      <c r="L101" s="6"/>
      <c r="M101" s="1"/>
      <c r="R101" s="6"/>
      <c r="S101" s="1"/>
      <c r="U101" s="6"/>
      <c r="V101" s="1"/>
      <c r="X101" s="6"/>
      <c r="Y101" s="1"/>
      <c r="AJ101" s="6"/>
      <c r="AK101" s="1"/>
      <c r="AY101" s="1"/>
      <c r="AZ101" s="1"/>
    </row>
    <row r="102" spans="6:52" x14ac:dyDescent="0.35">
      <c r="F102" s="20"/>
      <c r="I102" s="6"/>
      <c r="J102" s="1"/>
      <c r="L102" s="6"/>
      <c r="M102" s="1"/>
      <c r="R102" s="6"/>
      <c r="S102" s="1"/>
      <c r="U102" s="6"/>
      <c r="V102" s="1"/>
      <c r="X102" s="6"/>
      <c r="Y102" s="1"/>
      <c r="AJ102" s="6"/>
      <c r="AK102" s="1"/>
      <c r="AY102" s="1"/>
      <c r="AZ102" s="1"/>
    </row>
    <row r="103" spans="6:52" x14ac:dyDescent="0.35">
      <c r="F103" s="20"/>
      <c r="I103" s="6"/>
      <c r="J103" s="1"/>
      <c r="L103" s="6"/>
      <c r="M103" s="1"/>
      <c r="R103" s="6"/>
      <c r="S103" s="1"/>
      <c r="U103" s="6"/>
      <c r="V103" s="1"/>
      <c r="X103" s="6"/>
      <c r="Y103" s="1"/>
      <c r="AJ103" s="6"/>
      <c r="AK103" s="1"/>
      <c r="AY103" s="1"/>
      <c r="AZ103" s="1"/>
    </row>
    <row r="104" spans="6:52" x14ac:dyDescent="0.35">
      <c r="F104" s="20"/>
      <c r="I104" s="6"/>
      <c r="J104" s="1"/>
      <c r="L104" s="6"/>
      <c r="M104" s="1"/>
      <c r="R104" s="6"/>
      <c r="S104" s="1"/>
      <c r="U104" s="6"/>
      <c r="V104" s="1"/>
      <c r="X104" s="6"/>
      <c r="Y104" s="1"/>
      <c r="AJ104" s="6"/>
      <c r="AK104" s="1"/>
      <c r="AY104" s="1"/>
      <c r="AZ104" s="1"/>
    </row>
    <row r="105" spans="6:52" x14ac:dyDescent="0.35">
      <c r="F105" s="20"/>
      <c r="I105" s="6"/>
      <c r="J105" s="1"/>
      <c r="L105" s="6"/>
      <c r="M105" s="1"/>
      <c r="R105" s="6"/>
      <c r="S105" s="1"/>
      <c r="U105" s="6"/>
      <c r="V105" s="1"/>
      <c r="X105" s="6"/>
      <c r="Y105" s="1"/>
      <c r="AJ105" s="6"/>
      <c r="AK105" s="1"/>
      <c r="AY105" s="1"/>
      <c r="AZ105" s="1"/>
    </row>
    <row r="106" spans="6:52" x14ac:dyDescent="0.35">
      <c r="F106" s="20"/>
      <c r="I106" s="6"/>
      <c r="J106" s="1"/>
      <c r="L106" s="6"/>
      <c r="M106" s="1"/>
      <c r="R106" s="6"/>
      <c r="S106" s="1"/>
      <c r="U106" s="6"/>
      <c r="V106" s="1"/>
      <c r="X106" s="6"/>
      <c r="Y106" s="1"/>
      <c r="AJ106" s="6"/>
      <c r="AK106" s="1"/>
      <c r="AY106" s="1"/>
      <c r="AZ106" s="1"/>
    </row>
    <row r="107" spans="6:52" x14ac:dyDescent="0.35">
      <c r="F107" s="20"/>
      <c r="L107" s="1"/>
      <c r="M107" s="1"/>
      <c r="AY107" s="1"/>
      <c r="AZ107" s="1"/>
    </row>
    <row r="108" spans="6:52" x14ac:dyDescent="0.35">
      <c r="F108" s="20"/>
      <c r="AY108" s="1"/>
      <c r="AZ108" s="1"/>
    </row>
    <row r="109" spans="6:52" x14ac:dyDescent="0.35">
      <c r="F109" s="20"/>
      <c r="AY109" s="1"/>
      <c r="AZ109" s="1"/>
    </row>
    <row r="110" spans="6:52" x14ac:dyDescent="0.35">
      <c r="F110" s="20"/>
      <c r="AY110" s="1"/>
      <c r="AZ110" s="1"/>
    </row>
    <row r="111" spans="6:52" x14ac:dyDescent="0.35">
      <c r="F111" s="20"/>
      <c r="AY111" s="1"/>
      <c r="AZ111" s="1"/>
    </row>
    <row r="112" spans="6:52" x14ac:dyDescent="0.35">
      <c r="F112" s="20"/>
      <c r="AY112" s="1"/>
      <c r="AZ112" s="1"/>
    </row>
    <row r="113" spans="6:52" x14ac:dyDescent="0.35">
      <c r="F113" s="20"/>
      <c r="AY113" s="1"/>
      <c r="AZ113" s="1"/>
    </row>
    <row r="114" spans="6:52" x14ac:dyDescent="0.35">
      <c r="F114" s="20"/>
      <c r="AY114" s="1"/>
      <c r="AZ114" s="1"/>
    </row>
    <row r="115" spans="6:52" x14ac:dyDescent="0.35">
      <c r="F115" s="20"/>
      <c r="AY115" s="1"/>
      <c r="AZ115" s="1"/>
    </row>
    <row r="116" spans="6:52" x14ac:dyDescent="0.35">
      <c r="F116" s="20"/>
      <c r="AY116" s="1"/>
      <c r="AZ116" s="1"/>
    </row>
    <row r="117" spans="6:52" x14ac:dyDescent="0.35">
      <c r="F117" s="20"/>
      <c r="AY117" s="1"/>
      <c r="AZ117" s="1"/>
    </row>
    <row r="118" spans="6:52" x14ac:dyDescent="0.35">
      <c r="F118" s="20"/>
      <c r="AY118" s="1"/>
      <c r="AZ118" s="1"/>
    </row>
    <row r="119" spans="6:52" x14ac:dyDescent="0.35">
      <c r="F119" s="20"/>
      <c r="AY119" s="1"/>
      <c r="AZ119" s="1"/>
    </row>
    <row r="120" spans="6:52" x14ac:dyDescent="0.35">
      <c r="F120" s="20"/>
      <c r="AY120" s="1"/>
      <c r="AZ120" s="1"/>
    </row>
    <row r="121" spans="6:52" x14ac:dyDescent="0.35">
      <c r="F121" s="20"/>
      <c r="AY121" s="1"/>
      <c r="AZ121" s="1"/>
    </row>
    <row r="122" spans="6:52" x14ac:dyDescent="0.35">
      <c r="F122" s="20"/>
      <c r="AY122" s="1"/>
      <c r="AZ122" s="1"/>
    </row>
    <row r="123" spans="6:52" x14ac:dyDescent="0.35">
      <c r="F123" s="20"/>
      <c r="AY123" s="1"/>
      <c r="AZ123" s="1"/>
    </row>
    <row r="124" spans="6:52" x14ac:dyDescent="0.35">
      <c r="F124" s="20"/>
      <c r="AY124" s="1"/>
      <c r="AZ124" s="1"/>
    </row>
    <row r="125" spans="6:52" x14ac:dyDescent="0.35">
      <c r="F125" s="20"/>
      <c r="AY125" s="1"/>
      <c r="AZ125" s="1"/>
    </row>
    <row r="126" spans="6:52" x14ac:dyDescent="0.35">
      <c r="F126" s="20"/>
      <c r="AY126" s="1"/>
      <c r="AZ126" s="1"/>
    </row>
    <row r="127" spans="6:52" x14ac:dyDescent="0.35">
      <c r="F127" s="20"/>
      <c r="AY127" s="1"/>
      <c r="AZ127" s="1"/>
    </row>
    <row r="128" spans="6:52" x14ac:dyDescent="0.35">
      <c r="F128" s="20"/>
      <c r="AY128" s="1"/>
      <c r="AZ128" s="1"/>
    </row>
    <row r="129" spans="3:52" x14ac:dyDescent="0.35">
      <c r="F129" s="20"/>
      <c r="AY129" s="1"/>
      <c r="AZ129" s="1"/>
    </row>
    <row r="130" spans="3:52" x14ac:dyDescent="0.35">
      <c r="F130" s="20"/>
      <c r="AY130" s="1"/>
      <c r="AZ130" s="1"/>
    </row>
    <row r="131" spans="3:52" x14ac:dyDescent="0.35">
      <c r="C131" s="31"/>
      <c r="D131" s="31"/>
      <c r="E131" s="31"/>
      <c r="F131" s="32"/>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1"/>
      <c r="AZ131" s="1"/>
    </row>
    <row r="132" spans="3:52" x14ac:dyDescent="0.35">
      <c r="F132" s="20"/>
      <c r="AY132" s="1"/>
      <c r="AZ132" s="1"/>
    </row>
    <row r="133" spans="3:52" x14ac:dyDescent="0.35">
      <c r="F133" s="20"/>
      <c r="AY133" s="1"/>
      <c r="AZ133" s="1"/>
    </row>
    <row r="134" spans="3:52" x14ac:dyDescent="0.35">
      <c r="F134" s="20"/>
      <c r="AY134" s="1"/>
      <c r="AZ134" s="1"/>
    </row>
    <row r="135" spans="3:52" x14ac:dyDescent="0.35">
      <c r="F135" s="20"/>
      <c r="AY135" s="1"/>
      <c r="AZ135" s="1"/>
    </row>
    <row r="136" spans="3:52" x14ac:dyDescent="0.35">
      <c r="F136" s="20"/>
      <c r="AY136" s="1"/>
      <c r="AZ136" s="1"/>
    </row>
    <row r="137" spans="3:52" x14ac:dyDescent="0.35">
      <c r="F137" s="20"/>
      <c r="AY137" s="1"/>
      <c r="AZ137" s="1"/>
    </row>
    <row r="138" spans="3:52" x14ac:dyDescent="0.35">
      <c r="F138" s="20"/>
      <c r="AY138" s="1"/>
      <c r="AZ138" s="1"/>
    </row>
    <row r="139" spans="3:52" x14ac:dyDescent="0.35">
      <c r="F139" s="20"/>
      <c r="AY139" s="1"/>
      <c r="AZ139" s="1"/>
    </row>
    <row r="140" spans="3:52" x14ac:dyDescent="0.35">
      <c r="F140" s="20"/>
      <c r="AY140" s="1"/>
      <c r="AZ140" s="1"/>
    </row>
    <row r="141" spans="3:52" x14ac:dyDescent="0.35">
      <c r="F141" s="20"/>
      <c r="AY141" s="1"/>
      <c r="AZ141" s="1"/>
    </row>
    <row r="142" spans="3:52" x14ac:dyDescent="0.35">
      <c r="F142" s="20"/>
      <c r="AY142" s="1"/>
      <c r="AZ142" s="1"/>
    </row>
    <row r="143" spans="3:52" x14ac:dyDescent="0.35">
      <c r="F143" s="20"/>
      <c r="AY143" s="1"/>
      <c r="AZ143" s="1"/>
    </row>
    <row r="144" spans="3:52" x14ac:dyDescent="0.35">
      <c r="F144" s="20"/>
      <c r="AY144" s="1"/>
      <c r="AZ144" s="1"/>
    </row>
    <row r="145" spans="6:52" x14ac:dyDescent="0.35">
      <c r="F145" s="20"/>
      <c r="AY145" s="1"/>
      <c r="AZ145" s="1"/>
    </row>
    <row r="146" spans="6:52" x14ac:dyDescent="0.35">
      <c r="F146" s="20"/>
      <c r="AY146" s="1"/>
      <c r="AZ146" s="1"/>
    </row>
    <row r="147" spans="6:52" x14ac:dyDescent="0.35">
      <c r="F147" s="20"/>
      <c r="AY147" s="1"/>
      <c r="AZ147" s="1"/>
    </row>
    <row r="148" spans="6:52" x14ac:dyDescent="0.35">
      <c r="F148" s="20"/>
      <c r="AY148" s="1"/>
      <c r="AZ148" s="1"/>
    </row>
    <row r="149" spans="6:52" x14ac:dyDescent="0.35">
      <c r="F149" s="20"/>
      <c r="AY149" s="1"/>
      <c r="AZ149" s="1"/>
    </row>
    <row r="150" spans="6:52" x14ac:dyDescent="0.35">
      <c r="F150" s="20"/>
      <c r="AY150" s="1"/>
      <c r="AZ150" s="1"/>
    </row>
    <row r="151" spans="6:52" x14ac:dyDescent="0.35">
      <c r="F151" s="20"/>
      <c r="AY151" s="1"/>
      <c r="AZ151" s="1"/>
    </row>
    <row r="152" spans="6:52" x14ac:dyDescent="0.35">
      <c r="F152" s="20"/>
      <c r="AY152" s="1"/>
      <c r="AZ152" s="1"/>
    </row>
    <row r="153" spans="6:52" x14ac:dyDescent="0.35">
      <c r="F153" s="20"/>
      <c r="AY153" s="1"/>
      <c r="AZ153" s="1"/>
    </row>
    <row r="154" spans="6:52" x14ac:dyDescent="0.35">
      <c r="F154" s="20"/>
      <c r="AY154" s="1"/>
      <c r="AZ154" s="1"/>
    </row>
    <row r="155" spans="6:52" x14ac:dyDescent="0.35">
      <c r="F155" s="20"/>
      <c r="AY155" s="1"/>
      <c r="AZ155" s="1"/>
    </row>
    <row r="156" spans="6:52" x14ac:dyDescent="0.35">
      <c r="F156" s="20"/>
      <c r="AY156" s="1"/>
      <c r="AZ156" s="1"/>
    </row>
    <row r="157" spans="6:52" x14ac:dyDescent="0.35">
      <c r="F157" s="20"/>
      <c r="AY157" s="1"/>
      <c r="AZ157" s="1"/>
    </row>
    <row r="158" spans="6:52" x14ac:dyDescent="0.35">
      <c r="F158" s="20"/>
      <c r="AY158" s="1"/>
      <c r="AZ158" s="1"/>
    </row>
    <row r="159" spans="6:52" x14ac:dyDescent="0.35">
      <c r="F159" s="20"/>
      <c r="AY159" s="1"/>
      <c r="AZ159" s="1"/>
    </row>
    <row r="160" spans="6:52" x14ac:dyDescent="0.35">
      <c r="F160" s="20"/>
      <c r="AY160" s="1"/>
      <c r="AZ160" s="1"/>
    </row>
    <row r="161" spans="6:52" x14ac:dyDescent="0.35">
      <c r="F161" s="20"/>
      <c r="AY161" s="1"/>
      <c r="AZ161" s="1"/>
    </row>
    <row r="162" spans="6:52" x14ac:dyDescent="0.35">
      <c r="F162" s="20"/>
      <c r="AY162" s="1"/>
      <c r="AZ162" s="1"/>
    </row>
    <row r="163" spans="6:52" x14ac:dyDescent="0.35">
      <c r="F163" s="20"/>
      <c r="AY163" s="1"/>
      <c r="AZ163" s="1"/>
    </row>
    <row r="164" spans="6:52" x14ac:dyDescent="0.35">
      <c r="F164" s="20"/>
      <c r="AY164" s="1"/>
      <c r="AZ164" s="1"/>
    </row>
    <row r="165" spans="6:52" x14ac:dyDescent="0.35">
      <c r="F165" s="20"/>
      <c r="AY165" s="1"/>
      <c r="AZ165" s="1"/>
    </row>
    <row r="166" spans="6:52" x14ac:dyDescent="0.35">
      <c r="F166" s="20"/>
      <c r="AY166" s="1"/>
      <c r="AZ166" s="1"/>
    </row>
    <row r="167" spans="6:52" x14ac:dyDescent="0.35">
      <c r="F167" s="20"/>
      <c r="AY167" s="1"/>
      <c r="AZ167" s="1"/>
    </row>
    <row r="168" spans="6:52" x14ac:dyDescent="0.35">
      <c r="F168" s="20"/>
      <c r="AY168" s="1"/>
      <c r="AZ168" s="1"/>
    </row>
    <row r="169" spans="6:52" x14ac:dyDescent="0.35">
      <c r="F169" s="20"/>
      <c r="AY169" s="1"/>
      <c r="AZ169" s="1"/>
    </row>
    <row r="170" spans="6:52" x14ac:dyDescent="0.35">
      <c r="F170" s="20"/>
      <c r="AY170" s="1"/>
      <c r="AZ170" s="1"/>
    </row>
    <row r="171" spans="6:52" x14ac:dyDescent="0.35">
      <c r="F171" s="20"/>
      <c r="AY171" s="1"/>
      <c r="AZ171" s="1"/>
    </row>
    <row r="172" spans="6:52" x14ac:dyDescent="0.35">
      <c r="F172" s="20"/>
      <c r="AY172" s="1"/>
      <c r="AZ172" s="1"/>
    </row>
    <row r="173" spans="6:52" x14ac:dyDescent="0.35">
      <c r="F173" s="20"/>
      <c r="AY173" s="1"/>
      <c r="AZ173" s="1"/>
    </row>
    <row r="174" spans="6:52" x14ac:dyDescent="0.35">
      <c r="F174" s="20"/>
      <c r="AY174" s="1"/>
      <c r="AZ174" s="1"/>
    </row>
    <row r="175" spans="6:52" x14ac:dyDescent="0.35">
      <c r="F175" s="20"/>
      <c r="AY175" s="1"/>
      <c r="AZ175" s="1"/>
    </row>
    <row r="176" spans="6:52" x14ac:dyDescent="0.35">
      <c r="F176" s="20"/>
      <c r="AY176" s="1"/>
      <c r="AZ176" s="1"/>
    </row>
    <row r="177" spans="6:52" x14ac:dyDescent="0.35">
      <c r="F177" s="20"/>
      <c r="AY177" s="1"/>
      <c r="AZ177" s="1"/>
    </row>
    <row r="178" spans="6:52" x14ac:dyDescent="0.35">
      <c r="F178" s="20"/>
      <c r="AY178" s="1"/>
      <c r="AZ178" s="1"/>
    </row>
    <row r="179" spans="6:52" x14ac:dyDescent="0.35">
      <c r="F179" s="20"/>
      <c r="AY179" s="1"/>
      <c r="AZ179" s="1"/>
    </row>
    <row r="180" spans="6:52" x14ac:dyDescent="0.35">
      <c r="F180" s="20"/>
      <c r="AY180" s="1"/>
      <c r="AZ180" s="1"/>
    </row>
    <row r="181" spans="6:52" x14ac:dyDescent="0.35">
      <c r="F181" s="20"/>
      <c r="AY181" s="1"/>
      <c r="AZ181" s="1"/>
    </row>
    <row r="182" spans="6:52" x14ac:dyDescent="0.35">
      <c r="F182" s="20"/>
      <c r="AY182" s="1"/>
      <c r="AZ182" s="1"/>
    </row>
    <row r="183" spans="6:52" x14ac:dyDescent="0.35">
      <c r="F183" s="20"/>
      <c r="AY183" s="1"/>
      <c r="AZ183" s="1"/>
    </row>
    <row r="184" spans="6:52" x14ac:dyDescent="0.35">
      <c r="F184" s="20"/>
      <c r="AY184" s="1"/>
      <c r="AZ184" s="1"/>
    </row>
    <row r="185" spans="6:52" x14ac:dyDescent="0.35">
      <c r="F185" s="20"/>
      <c r="AY185" s="1"/>
      <c r="AZ185" s="1"/>
    </row>
    <row r="186" spans="6:52" x14ac:dyDescent="0.35">
      <c r="F186" s="20"/>
      <c r="AY186" s="1"/>
      <c r="AZ186" s="1"/>
    </row>
    <row r="187" spans="6:52" x14ac:dyDescent="0.35">
      <c r="F187" s="20"/>
      <c r="AY187" s="1"/>
      <c r="AZ187" s="1"/>
    </row>
    <row r="188" spans="6:52" x14ac:dyDescent="0.35">
      <c r="F188" s="20"/>
      <c r="AY188" s="1"/>
      <c r="AZ188" s="1"/>
    </row>
    <row r="189" spans="6:52" x14ac:dyDescent="0.35">
      <c r="F189" s="20"/>
      <c r="AY189" s="1"/>
      <c r="AZ189" s="1"/>
    </row>
    <row r="190" spans="6:52" x14ac:dyDescent="0.35">
      <c r="F190" s="20"/>
      <c r="AY190" s="1"/>
      <c r="AZ190" s="1"/>
    </row>
    <row r="191" spans="6:52" x14ac:dyDescent="0.35">
      <c r="F191" s="20"/>
      <c r="AY191" s="1"/>
      <c r="AZ191" s="1"/>
    </row>
    <row r="192" spans="6:52" x14ac:dyDescent="0.35">
      <c r="F192" s="20"/>
      <c r="AY192" s="1"/>
      <c r="AZ192" s="1"/>
    </row>
    <row r="193" spans="6:52" x14ac:dyDescent="0.35">
      <c r="F193" s="20"/>
      <c r="AY193" s="1"/>
      <c r="AZ193" s="1"/>
    </row>
    <row r="194" spans="6:52" x14ac:dyDescent="0.35">
      <c r="F194" s="20"/>
      <c r="AY194" s="1"/>
      <c r="AZ194" s="1"/>
    </row>
    <row r="195" spans="6:52" x14ac:dyDescent="0.35">
      <c r="F195" s="20"/>
      <c r="AY195" s="1"/>
      <c r="AZ195" s="1"/>
    </row>
    <row r="196" spans="6:52" x14ac:dyDescent="0.35">
      <c r="F196" s="20"/>
      <c r="AY196" s="1"/>
      <c r="AZ196" s="1"/>
    </row>
    <row r="197" spans="6:52" x14ac:dyDescent="0.35">
      <c r="F197" s="20"/>
      <c r="AY197" s="1"/>
      <c r="AZ197" s="1"/>
    </row>
    <row r="198" spans="6:52" x14ac:dyDescent="0.35">
      <c r="F198" s="20"/>
      <c r="AY198" s="1"/>
      <c r="AZ198" s="1"/>
    </row>
    <row r="199" spans="6:52" x14ac:dyDescent="0.35">
      <c r="F199" s="20"/>
      <c r="AY199" s="1"/>
      <c r="AZ199" s="1"/>
    </row>
    <row r="200" spans="6:52" x14ac:dyDescent="0.35">
      <c r="F200" s="20"/>
      <c r="AY200" s="1"/>
      <c r="AZ200" s="1"/>
    </row>
    <row r="201" spans="6:52" x14ac:dyDescent="0.35">
      <c r="F201" s="20"/>
      <c r="AY201" s="1"/>
      <c r="AZ201" s="1"/>
    </row>
    <row r="202" spans="6:52" x14ac:dyDescent="0.35">
      <c r="F202" s="20"/>
      <c r="AY202" s="1"/>
      <c r="AZ202" s="1"/>
    </row>
    <row r="203" spans="6:52" x14ac:dyDescent="0.35">
      <c r="F203" s="20"/>
      <c r="AY203" s="1"/>
      <c r="AZ203" s="1"/>
    </row>
    <row r="204" spans="6:52" x14ac:dyDescent="0.35">
      <c r="F204" s="20"/>
      <c r="AY204" s="1"/>
      <c r="AZ204" s="1"/>
    </row>
    <row r="205" spans="6:52" x14ac:dyDescent="0.35">
      <c r="F205" s="20"/>
      <c r="AY205" s="1"/>
      <c r="AZ205" s="1"/>
    </row>
    <row r="206" spans="6:52" x14ac:dyDescent="0.35">
      <c r="F206" s="20"/>
      <c r="AY206" s="1"/>
      <c r="AZ206" s="1"/>
    </row>
    <row r="207" spans="6:52" x14ac:dyDescent="0.35">
      <c r="F207" s="20"/>
      <c r="AY207" s="1"/>
      <c r="AZ207" s="1"/>
    </row>
    <row r="208" spans="6:52" x14ac:dyDescent="0.35">
      <c r="F208" s="20"/>
      <c r="AY208" s="1"/>
      <c r="AZ208" s="1"/>
    </row>
    <row r="209" spans="6:52" x14ac:dyDescent="0.35">
      <c r="F209" s="20"/>
      <c r="AY209" s="1"/>
      <c r="AZ209" s="1"/>
    </row>
    <row r="210" spans="6:52" x14ac:dyDescent="0.35">
      <c r="F210" s="20"/>
      <c r="AY210" s="1"/>
      <c r="AZ210" s="1"/>
    </row>
    <row r="211" spans="6:52" x14ac:dyDescent="0.35">
      <c r="F211" s="20"/>
      <c r="AY211" s="1"/>
      <c r="AZ211" s="1"/>
    </row>
    <row r="212" spans="6:52" x14ac:dyDescent="0.35">
      <c r="F212" s="20"/>
      <c r="AY212" s="1"/>
      <c r="AZ212" s="1"/>
    </row>
    <row r="213" spans="6:52" x14ac:dyDescent="0.35">
      <c r="F213" s="20"/>
      <c r="AY213" s="1"/>
      <c r="AZ213" s="1"/>
    </row>
    <row r="214" spans="6:52" x14ac:dyDescent="0.35">
      <c r="F214" s="20"/>
      <c r="AY214" s="1"/>
      <c r="AZ214" s="1"/>
    </row>
    <row r="215" spans="6:52" x14ac:dyDescent="0.35">
      <c r="F215" s="20"/>
      <c r="AY215" s="1"/>
      <c r="AZ215" s="1"/>
    </row>
    <row r="216" spans="6:52" x14ac:dyDescent="0.35">
      <c r="F216" s="20"/>
      <c r="AY216" s="1"/>
      <c r="AZ216" s="1"/>
    </row>
    <row r="217" spans="6:52" x14ac:dyDescent="0.35">
      <c r="F217" s="20"/>
      <c r="AY217" s="1"/>
      <c r="AZ217" s="1"/>
    </row>
    <row r="218" spans="6:52" x14ac:dyDescent="0.35">
      <c r="F218" s="20"/>
      <c r="AY218" s="1"/>
      <c r="AZ218" s="1"/>
    </row>
    <row r="219" spans="6:52" x14ac:dyDescent="0.35">
      <c r="F219" s="20"/>
      <c r="AY219" s="1"/>
      <c r="AZ219" s="1"/>
    </row>
    <row r="220" spans="6:52" x14ac:dyDescent="0.35">
      <c r="F220" s="20"/>
      <c r="AY220" s="1"/>
      <c r="AZ220" s="1"/>
    </row>
    <row r="221" spans="6:52" x14ac:dyDescent="0.35">
      <c r="F221" s="20"/>
      <c r="AY221" s="1"/>
      <c r="AZ221" s="1"/>
    </row>
    <row r="222" spans="6:52" x14ac:dyDescent="0.35">
      <c r="F222" s="20"/>
      <c r="AY222" s="1"/>
      <c r="AZ222" s="1"/>
    </row>
    <row r="223" spans="6:52" x14ac:dyDescent="0.35">
      <c r="F223" s="20"/>
      <c r="AY223" s="1"/>
      <c r="AZ223" s="1"/>
    </row>
    <row r="224" spans="6:52" x14ac:dyDescent="0.35">
      <c r="F224" s="20"/>
      <c r="AY224" s="1"/>
      <c r="AZ224" s="1"/>
    </row>
    <row r="225" spans="6:52" x14ac:dyDescent="0.35">
      <c r="F225" s="20"/>
      <c r="AY225" s="1"/>
      <c r="AZ225" s="1"/>
    </row>
    <row r="226" spans="6:52" x14ac:dyDescent="0.35">
      <c r="F226" s="20"/>
      <c r="AY226" s="1"/>
      <c r="AZ226" s="1"/>
    </row>
    <row r="227" spans="6:52" x14ac:dyDescent="0.35">
      <c r="F227" s="20"/>
      <c r="AY227" s="1"/>
      <c r="AZ227" s="1"/>
    </row>
    <row r="228" spans="6:52" x14ac:dyDescent="0.35">
      <c r="F228" s="20"/>
      <c r="AY228" s="1"/>
      <c r="AZ228" s="1"/>
    </row>
    <row r="229" spans="6:52" x14ac:dyDescent="0.35">
      <c r="F229" s="20"/>
      <c r="AY229" s="1"/>
      <c r="AZ229" s="1"/>
    </row>
    <row r="230" spans="6:52" x14ac:dyDescent="0.35">
      <c r="F230" s="20"/>
      <c r="AY230" s="1"/>
      <c r="AZ230" s="1"/>
    </row>
    <row r="231" spans="6:52" x14ac:dyDescent="0.35">
      <c r="F231" s="20"/>
      <c r="AY231" s="1"/>
      <c r="AZ231" s="1"/>
    </row>
    <row r="232" spans="6:52" x14ac:dyDescent="0.35">
      <c r="F232" s="20"/>
      <c r="AY232" s="1"/>
      <c r="AZ232" s="1"/>
    </row>
    <row r="233" spans="6:52" x14ac:dyDescent="0.35">
      <c r="F233" s="20"/>
      <c r="AY233" s="1"/>
      <c r="AZ233" s="1"/>
    </row>
    <row r="234" spans="6:52" x14ac:dyDescent="0.35">
      <c r="F234" s="20"/>
      <c r="AY234" s="1"/>
      <c r="AZ234" s="1"/>
    </row>
    <row r="235" spans="6:52" x14ac:dyDescent="0.35">
      <c r="F235" s="20"/>
      <c r="AY235" s="1"/>
      <c r="AZ235" s="1"/>
    </row>
    <row r="236" spans="6:52" x14ac:dyDescent="0.35">
      <c r="F236" s="20"/>
      <c r="AY236" s="1"/>
      <c r="AZ236" s="1"/>
    </row>
    <row r="237" spans="6:52" x14ac:dyDescent="0.35">
      <c r="F237" s="20"/>
      <c r="AY237" s="1"/>
      <c r="AZ237" s="1"/>
    </row>
    <row r="238" spans="6:52" x14ac:dyDescent="0.35">
      <c r="F238" s="20"/>
      <c r="AY238" s="1"/>
      <c r="AZ238" s="1"/>
    </row>
    <row r="239" spans="6:52" x14ac:dyDescent="0.35">
      <c r="F239" s="20"/>
      <c r="AY239" s="1"/>
      <c r="AZ239" s="1"/>
    </row>
    <row r="240" spans="6:52" x14ac:dyDescent="0.35">
      <c r="F240" s="20"/>
      <c r="AY240" s="1"/>
      <c r="AZ240" s="1"/>
    </row>
    <row r="241" spans="6:52" x14ac:dyDescent="0.35">
      <c r="F241" s="20"/>
      <c r="AY241" s="1"/>
      <c r="AZ241" s="1"/>
    </row>
    <row r="242" spans="6:52" x14ac:dyDescent="0.35">
      <c r="F242" s="20"/>
      <c r="AY242" s="1"/>
      <c r="AZ242" s="1"/>
    </row>
    <row r="243" spans="6:52" x14ac:dyDescent="0.35">
      <c r="F243" s="20"/>
      <c r="AY243" s="1"/>
      <c r="AZ243" s="1"/>
    </row>
    <row r="244" spans="6:52" x14ac:dyDescent="0.35">
      <c r="F244" s="20"/>
      <c r="AY244" s="1"/>
      <c r="AZ244" s="1"/>
    </row>
    <row r="245" spans="6:52" x14ac:dyDescent="0.35">
      <c r="F245" s="20"/>
      <c r="AY245" s="1"/>
      <c r="AZ245" s="1"/>
    </row>
    <row r="246" spans="6:52" x14ac:dyDescent="0.35">
      <c r="F246" s="20"/>
      <c r="AY246" s="1"/>
      <c r="AZ246" s="1"/>
    </row>
    <row r="247" spans="6:52" x14ac:dyDescent="0.35">
      <c r="F247" s="20"/>
      <c r="AY247" s="1"/>
      <c r="AZ247" s="1"/>
    </row>
    <row r="248" spans="6:52" x14ac:dyDescent="0.35">
      <c r="F248" s="20"/>
      <c r="AY248" s="1"/>
      <c r="AZ248" s="1"/>
    </row>
    <row r="249" spans="6:52" x14ac:dyDescent="0.35">
      <c r="F249" s="20"/>
      <c r="AY249" s="1"/>
      <c r="AZ249" s="1"/>
    </row>
    <row r="250" spans="6:52" x14ac:dyDescent="0.35">
      <c r="F250" s="20"/>
      <c r="AY250" s="1"/>
      <c r="AZ250" s="1"/>
    </row>
    <row r="251" spans="6:52" x14ac:dyDescent="0.35">
      <c r="F251" s="20"/>
      <c r="AY251" s="1"/>
      <c r="AZ251" s="1"/>
    </row>
    <row r="252" spans="6:52" x14ac:dyDescent="0.35">
      <c r="F252" s="20"/>
      <c r="AY252" s="1"/>
      <c r="AZ252" s="1"/>
    </row>
    <row r="253" spans="6:52" x14ac:dyDescent="0.35">
      <c r="F253" s="20"/>
      <c r="AY253" s="1"/>
      <c r="AZ253" s="1"/>
    </row>
    <row r="254" spans="6:52" x14ac:dyDescent="0.35">
      <c r="F254" s="20"/>
      <c r="AY254" s="1"/>
      <c r="AZ254" s="1"/>
    </row>
    <row r="255" spans="6:52" x14ac:dyDescent="0.35">
      <c r="F255" s="20"/>
      <c r="AY255" s="1"/>
      <c r="AZ255" s="1"/>
    </row>
    <row r="256" spans="6:52" x14ac:dyDescent="0.35">
      <c r="F256" s="20"/>
      <c r="AY256" s="1"/>
      <c r="AZ256" s="1"/>
    </row>
    <row r="257" spans="6:52" x14ac:dyDescent="0.35">
      <c r="F257" s="20"/>
      <c r="AY257" s="1"/>
      <c r="AZ257" s="1"/>
    </row>
    <row r="258" spans="6:52" x14ac:dyDescent="0.35">
      <c r="F258" s="20"/>
      <c r="AY258" s="1"/>
      <c r="AZ258" s="1"/>
    </row>
    <row r="259" spans="6:52" x14ac:dyDescent="0.35">
      <c r="F259" s="20"/>
      <c r="AY259" s="1"/>
      <c r="AZ259" s="1"/>
    </row>
    <row r="260" spans="6:52" x14ac:dyDescent="0.35">
      <c r="F260" s="20"/>
      <c r="AY260" s="1"/>
      <c r="AZ260" s="1"/>
    </row>
    <row r="261" spans="6:52" x14ac:dyDescent="0.35">
      <c r="F261" s="20"/>
      <c r="AY261" s="1"/>
      <c r="AZ261" s="1"/>
    </row>
    <row r="262" spans="6:52" x14ac:dyDescent="0.35">
      <c r="F262" s="20"/>
      <c r="AY262" s="1"/>
      <c r="AZ262" s="1"/>
    </row>
    <row r="263" spans="6:52" x14ac:dyDescent="0.35">
      <c r="F263" s="20"/>
      <c r="AY263" s="1"/>
      <c r="AZ263" s="1"/>
    </row>
    <row r="264" spans="6:52" x14ac:dyDescent="0.35">
      <c r="F264" s="20"/>
      <c r="AY264" s="1"/>
      <c r="AZ264" s="1"/>
    </row>
    <row r="265" spans="6:52" x14ac:dyDescent="0.35">
      <c r="F265" s="20"/>
      <c r="AY265" s="1"/>
      <c r="AZ265" s="1"/>
    </row>
    <row r="266" spans="6:52" x14ac:dyDescent="0.35">
      <c r="F266" s="20"/>
      <c r="AY266" s="1"/>
      <c r="AZ266" s="1"/>
    </row>
    <row r="267" spans="6:52" x14ac:dyDescent="0.35">
      <c r="F267" s="20"/>
      <c r="AY267" s="1"/>
      <c r="AZ267" s="1"/>
    </row>
    <row r="268" spans="6:52" x14ac:dyDescent="0.35">
      <c r="F268" s="20"/>
      <c r="AY268" s="1"/>
      <c r="AZ268" s="1"/>
    </row>
    <row r="269" spans="6:52" x14ac:dyDescent="0.35">
      <c r="F269" s="20"/>
      <c r="AY269" s="1"/>
      <c r="AZ269" s="1"/>
    </row>
    <row r="270" spans="6:52" x14ac:dyDescent="0.35">
      <c r="F270" s="20"/>
      <c r="AY270" s="1"/>
      <c r="AZ270" s="1"/>
    </row>
    <row r="271" spans="6:52" x14ac:dyDescent="0.35">
      <c r="F271" s="20"/>
      <c r="AY271" s="1"/>
      <c r="AZ271" s="1"/>
    </row>
    <row r="272" spans="6:52" x14ac:dyDescent="0.35">
      <c r="F272" s="20"/>
      <c r="AY272" s="1"/>
      <c r="AZ272" s="1"/>
    </row>
    <row r="273" spans="6:52" x14ac:dyDescent="0.35">
      <c r="F273" s="20"/>
      <c r="AY273" s="1"/>
      <c r="AZ273" s="1"/>
    </row>
    <row r="274" spans="6:52" x14ac:dyDescent="0.35">
      <c r="F274" s="20"/>
      <c r="AY274" s="1"/>
      <c r="AZ274" s="1"/>
    </row>
    <row r="275" spans="6:52" x14ac:dyDescent="0.35">
      <c r="F275" s="20"/>
      <c r="AY275" s="1"/>
      <c r="AZ275" s="1"/>
    </row>
    <row r="276" spans="6:52" x14ac:dyDescent="0.35">
      <c r="F276" s="20"/>
      <c r="AY276" s="1"/>
      <c r="AZ276" s="1"/>
    </row>
    <row r="277" spans="6:52" x14ac:dyDescent="0.35">
      <c r="F277" s="20"/>
      <c r="AY277" s="1"/>
      <c r="AZ277" s="1"/>
    </row>
    <row r="278" spans="6:52" x14ac:dyDescent="0.35">
      <c r="F278" s="20"/>
      <c r="AY278" s="1"/>
      <c r="AZ278" s="1"/>
    </row>
    <row r="279" spans="6:52" x14ac:dyDescent="0.35">
      <c r="F279" s="20"/>
      <c r="AY279" s="1"/>
      <c r="AZ279" s="1"/>
    </row>
    <row r="280" spans="6:52" x14ac:dyDescent="0.35">
      <c r="F280" s="20"/>
      <c r="AY280" s="1"/>
      <c r="AZ280" s="1"/>
    </row>
    <row r="281" spans="6:52" x14ac:dyDescent="0.35">
      <c r="F281" s="20"/>
      <c r="AY281" s="1"/>
      <c r="AZ281" s="1"/>
    </row>
    <row r="282" spans="6:52" x14ac:dyDescent="0.35">
      <c r="F282" s="20"/>
      <c r="AY282" s="1"/>
      <c r="AZ282" s="1"/>
    </row>
    <row r="283" spans="6:52" x14ac:dyDescent="0.35">
      <c r="F283" s="20"/>
      <c r="AY283" s="1"/>
      <c r="AZ283" s="1"/>
    </row>
    <row r="284" spans="6:52" x14ac:dyDescent="0.35">
      <c r="F284" s="20"/>
      <c r="AY284" s="1"/>
      <c r="AZ284" s="1"/>
    </row>
    <row r="285" spans="6:52" x14ac:dyDescent="0.35">
      <c r="F285" s="20"/>
      <c r="AY285" s="1"/>
      <c r="AZ285" s="1"/>
    </row>
    <row r="286" spans="6:52" x14ac:dyDescent="0.35">
      <c r="F286" s="20"/>
      <c r="AY286" s="1"/>
      <c r="AZ286" s="1"/>
    </row>
    <row r="287" spans="6:52" x14ac:dyDescent="0.35">
      <c r="F287" s="20"/>
      <c r="AY287" s="1"/>
      <c r="AZ287" s="1"/>
    </row>
    <row r="288" spans="6:52" x14ac:dyDescent="0.35">
      <c r="F288" s="20"/>
      <c r="AY288" s="1"/>
      <c r="AZ288" s="1"/>
    </row>
    <row r="289" spans="6:52" x14ac:dyDescent="0.35">
      <c r="F289" s="20"/>
      <c r="AY289" s="1"/>
      <c r="AZ289" s="1"/>
    </row>
    <row r="290" spans="6:52" x14ac:dyDescent="0.35">
      <c r="F290" s="20"/>
      <c r="AY290" s="1"/>
      <c r="AZ290" s="1"/>
    </row>
    <row r="291" spans="6:52" x14ac:dyDescent="0.35">
      <c r="F291" s="20"/>
      <c r="AY291" s="1"/>
      <c r="AZ291" s="1"/>
    </row>
    <row r="292" spans="6:52" x14ac:dyDescent="0.35">
      <c r="F292" s="20"/>
      <c r="AY292" s="1"/>
      <c r="AZ292" s="1"/>
    </row>
    <row r="293" spans="6:52" x14ac:dyDescent="0.35">
      <c r="F293" s="20"/>
      <c r="AY293" s="1"/>
      <c r="AZ293" s="1"/>
    </row>
    <row r="294" spans="6:52" x14ac:dyDescent="0.35">
      <c r="F294" s="20"/>
      <c r="AY294" s="1"/>
      <c r="AZ294" s="1"/>
    </row>
    <row r="295" spans="6:52" x14ac:dyDescent="0.35">
      <c r="F295" s="20"/>
      <c r="AY295" s="1"/>
      <c r="AZ295" s="1"/>
    </row>
    <row r="296" spans="6:52" x14ac:dyDescent="0.35">
      <c r="F296" s="20"/>
      <c r="AY296" s="1"/>
      <c r="AZ296" s="1"/>
    </row>
    <row r="297" spans="6:52" x14ac:dyDescent="0.35">
      <c r="F297" s="20"/>
      <c r="AY297" s="1"/>
      <c r="AZ297" s="1"/>
    </row>
    <row r="298" spans="6:52" x14ac:dyDescent="0.35">
      <c r="F298" s="20"/>
      <c r="AY298" s="1"/>
      <c r="AZ298" s="1"/>
    </row>
    <row r="299" spans="6:52" x14ac:dyDescent="0.35">
      <c r="F299" s="20"/>
      <c r="AY299" s="1"/>
      <c r="AZ299" s="1"/>
    </row>
    <row r="300" spans="6:52" x14ac:dyDescent="0.35">
      <c r="F300" s="20"/>
      <c r="AY300" s="1"/>
      <c r="AZ300" s="1"/>
    </row>
    <row r="301" spans="6:52" x14ac:dyDescent="0.35">
      <c r="F301" s="20"/>
      <c r="AY301" s="1"/>
      <c r="AZ301" s="1"/>
    </row>
    <row r="302" spans="6:52" x14ac:dyDescent="0.35">
      <c r="F302" s="20"/>
      <c r="AY302" s="1"/>
      <c r="AZ302" s="1"/>
    </row>
    <row r="303" spans="6:52" x14ac:dyDescent="0.35">
      <c r="F303" s="20"/>
      <c r="AY303" s="1"/>
      <c r="AZ303" s="1"/>
    </row>
    <row r="304" spans="6:52" x14ac:dyDescent="0.35">
      <c r="F304" s="20"/>
      <c r="AY304" s="1"/>
      <c r="AZ304" s="1"/>
    </row>
    <row r="305" spans="6:52" x14ac:dyDescent="0.35">
      <c r="F305" s="20"/>
      <c r="AY305" s="1"/>
      <c r="AZ305" s="1"/>
    </row>
    <row r="306" spans="6:52" x14ac:dyDescent="0.35">
      <c r="F306" s="20"/>
      <c r="AY306" s="1"/>
      <c r="AZ306" s="1"/>
    </row>
    <row r="307" spans="6:52" x14ac:dyDescent="0.35">
      <c r="F307" s="20"/>
      <c r="AY307" s="1"/>
      <c r="AZ307" s="1"/>
    </row>
    <row r="308" spans="6:52" x14ac:dyDescent="0.35">
      <c r="F308" s="20"/>
      <c r="AY308" s="1"/>
      <c r="AZ308" s="1"/>
    </row>
    <row r="309" spans="6:52" x14ac:dyDescent="0.35">
      <c r="F309" s="20"/>
      <c r="AY309" s="1"/>
      <c r="AZ309" s="1"/>
    </row>
    <row r="310" spans="6:52" x14ac:dyDescent="0.35">
      <c r="F310" s="20"/>
      <c r="AY310" s="1"/>
      <c r="AZ310" s="1"/>
    </row>
    <row r="311" spans="6:52" x14ac:dyDescent="0.35">
      <c r="F311" s="20"/>
      <c r="AY311" s="1"/>
      <c r="AZ311" s="1"/>
    </row>
    <row r="312" spans="6:52" x14ac:dyDescent="0.35">
      <c r="F312" s="20"/>
      <c r="AY312" s="1"/>
      <c r="AZ312" s="1"/>
    </row>
    <row r="313" spans="6:52" x14ac:dyDescent="0.35">
      <c r="F313" s="20"/>
      <c r="AY313" s="1"/>
      <c r="AZ313" s="1"/>
    </row>
    <row r="314" spans="6:52" x14ac:dyDescent="0.35">
      <c r="F314" s="20"/>
      <c r="AY314" s="1"/>
      <c r="AZ314" s="1"/>
    </row>
    <row r="315" spans="6:52" x14ac:dyDescent="0.35">
      <c r="F315" s="20"/>
      <c r="AY315" s="1"/>
      <c r="AZ315" s="1"/>
    </row>
    <row r="316" spans="6:52" x14ac:dyDescent="0.35">
      <c r="F316" s="20"/>
      <c r="AY316" s="1"/>
      <c r="AZ316" s="1"/>
    </row>
    <row r="317" spans="6:52" x14ac:dyDescent="0.35">
      <c r="F317" s="20"/>
      <c r="AY317" s="1"/>
      <c r="AZ317" s="1"/>
    </row>
    <row r="318" spans="6:52" x14ac:dyDescent="0.35">
      <c r="F318" s="20"/>
      <c r="AY318" s="1"/>
      <c r="AZ318" s="1"/>
    </row>
    <row r="319" spans="6:52" x14ac:dyDescent="0.35">
      <c r="F319" s="20"/>
      <c r="AY319" s="1"/>
      <c r="AZ319" s="1"/>
    </row>
    <row r="320" spans="6:52" x14ac:dyDescent="0.35">
      <c r="F320" s="20"/>
      <c r="AY320" s="1"/>
      <c r="AZ320" s="1"/>
    </row>
    <row r="321" spans="6:52" x14ac:dyDescent="0.35">
      <c r="F321" s="20"/>
      <c r="AY321" s="1"/>
      <c r="AZ321" s="1"/>
    </row>
    <row r="322" spans="6:52" x14ac:dyDescent="0.35">
      <c r="F322" s="20"/>
      <c r="AY322" s="1"/>
      <c r="AZ322" s="1"/>
    </row>
    <row r="323" spans="6:52" x14ac:dyDescent="0.35">
      <c r="F323" s="20"/>
      <c r="AY323" s="1"/>
      <c r="AZ323" s="1"/>
    </row>
    <row r="324" spans="6:52" x14ac:dyDescent="0.35">
      <c r="F324" s="20"/>
      <c r="AY324" s="1"/>
      <c r="AZ324" s="1"/>
    </row>
    <row r="325" spans="6:52" x14ac:dyDescent="0.35">
      <c r="F325" s="20"/>
      <c r="AY325" s="1"/>
      <c r="AZ325" s="1"/>
    </row>
    <row r="326" spans="6:52" x14ac:dyDescent="0.35">
      <c r="F326" s="20"/>
      <c r="AY326" s="1"/>
      <c r="AZ326" s="1"/>
    </row>
    <row r="327" spans="6:52" x14ac:dyDescent="0.35">
      <c r="F327" s="20"/>
      <c r="AY327" s="1"/>
      <c r="AZ327" s="1"/>
    </row>
    <row r="328" spans="6:52" x14ac:dyDescent="0.35">
      <c r="F328" s="20"/>
      <c r="AY328" s="1"/>
      <c r="AZ328" s="1"/>
    </row>
    <row r="329" spans="6:52" x14ac:dyDescent="0.35">
      <c r="F329" s="20"/>
      <c r="AY329" s="1"/>
      <c r="AZ329" s="1"/>
    </row>
    <row r="330" spans="6:52" x14ac:dyDescent="0.35">
      <c r="F330" s="20"/>
      <c r="AY330" s="1"/>
      <c r="AZ330" s="1"/>
    </row>
    <row r="331" spans="6:52" x14ac:dyDescent="0.35">
      <c r="F331" s="20"/>
      <c r="AY331" s="1"/>
      <c r="AZ331" s="1"/>
    </row>
    <row r="332" spans="6:52" x14ac:dyDescent="0.35">
      <c r="F332" s="20"/>
      <c r="AY332" s="1"/>
      <c r="AZ332" s="1"/>
    </row>
    <row r="333" spans="6:52" x14ac:dyDescent="0.35">
      <c r="F333" s="20"/>
      <c r="AY333" s="1"/>
      <c r="AZ333" s="1"/>
    </row>
    <row r="334" spans="6:52" x14ac:dyDescent="0.35">
      <c r="F334" s="20"/>
      <c r="AY334" s="1"/>
      <c r="AZ334" s="1"/>
    </row>
    <row r="335" spans="6:52" x14ac:dyDescent="0.35">
      <c r="F335" s="20"/>
      <c r="AY335" s="1"/>
      <c r="AZ335" s="1"/>
    </row>
    <row r="336" spans="6:52" x14ac:dyDescent="0.35">
      <c r="F336" s="20"/>
      <c r="AY336" s="1"/>
      <c r="AZ336" s="1"/>
    </row>
    <row r="337" spans="6:52" x14ac:dyDescent="0.35">
      <c r="F337" s="20"/>
      <c r="AY337" s="1"/>
      <c r="AZ337" s="1"/>
    </row>
    <row r="338" spans="6:52" x14ac:dyDescent="0.35">
      <c r="F338" s="20"/>
      <c r="AY338" s="1"/>
      <c r="AZ33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Monitoring visit form (4)</vt:lpstr>
      <vt:lpstr>Action Plan</vt:lpstr>
      <vt:lpstr>Sheet3</vt:lpstr>
      <vt:lpstr>'Monitoring visit form (4)'!Print_Area</vt:lpstr>
    </vt:vector>
  </TitlesOfParts>
  <Company>London Borough of Hillingdon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acoote</dc:creator>
  <cp:lastModifiedBy>Virginia Wilkinson</cp:lastModifiedBy>
  <cp:lastPrinted>2023-08-07T11:01:39Z</cp:lastPrinted>
  <dcterms:created xsi:type="dcterms:W3CDTF">2016-02-18T15:31:54Z</dcterms:created>
  <dcterms:modified xsi:type="dcterms:W3CDTF">2023-11-14T11:14:18Z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2022-09-05T10:40:44Z</vt:lpwstr>
  </property>
  <property fmtid="{D5CDD505-2E9C-101B-9397-08002B2CF9AE}" pid="4" name="MSIP_Label_7a8edf35-91ea-44e1-afab-38c462b39a0c_Method">
    <vt:lpwstr>Privileged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9590615e-82ab-45b4-93bf-cbe286722ac7</vt:lpwstr>
  </property>
  <property fmtid="{D5CDD505-2E9C-101B-9397-08002B2CF9AE}" pid="8" name="MSIP_Label_7a8edf35-91ea-44e1-afab-38c462b39a0c_ContentBits">
    <vt:lpwstr>0</vt:lpwstr>
  </property>
</Properties>
</file>