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llingdon-my.sharepoint.com/personal/vwilkinson_hillingdon_gov_uk/Documents/Preparation for CQC/Quality Assurance/"/>
    </mc:Choice>
  </mc:AlternateContent>
  <xr:revisionPtr revIDLastSave="0" documentId="8_{DA3DCE97-06BD-44FC-B16C-5AE081F7D527}" xr6:coauthVersionLast="47" xr6:coauthVersionMax="47" xr10:uidLastSave="{00000000-0000-0000-0000-000000000000}"/>
  <bookViews>
    <workbookView xWindow="33720" yWindow="-120" windowWidth="29040" windowHeight="15840" xr2:uid="{00000000-000D-0000-FFFF-FFFF00000000}"/>
  </bookViews>
  <sheets>
    <sheet name="Monitoring form" sheetId="1" r:id="rId1"/>
    <sheet name="Action Plan" sheetId="2" r:id="rId2"/>
    <sheet name="Sheet3" sheetId="3" r:id="rId3"/>
    <sheet name="Sheet4" sheetId="4" r:id="rId4"/>
  </sheets>
  <definedNames>
    <definedName name="_xlnm._FilterDatabase" localSheetId="0" hidden="1">'Monitoring form'!$A$14:$G$173</definedName>
    <definedName name="_xlnm.Print_Area" localSheetId="0">'Monitoring form'!$A$1:$F$186</definedName>
  </definedNames>
  <calcPr calcId="191029"/>
  <customWorkbookViews>
    <customWorkbookView name="acoote - Personal View" guid="{30121ED3-A0DA-4632-86F4-46BB7925B7E5}" mergeInterval="0" personalView="1" maximized="1" xWindow="1" yWindow="1" windowWidth="1916" windowHeight="754" activeSheetId="1" showComments="commIndAndComment"/>
    <customWorkbookView name="charris - Personal View" guid="{7CC3A2B6-602F-4A8B-A2E3-B24C012BCE10}" mergeInterval="0" personalView="1" maximized="1" xWindow="1" yWindow="1" windowWidth="1916" windowHeight="850" activeSheetId="1"/>
    <customWorkbookView name="awoolley - Personal View" guid="{FB9835C6-C331-4523-86EA-5F69531AA9D6}" mergeInterval="0" personalView="1" maximized="1" xWindow="1" yWindow="1" windowWidth="1211" windowHeight="510" activeSheetId="1"/>
    <customWorkbookView name="Paul Alexander - Personal View" guid="{7F27149B-9B80-447D-A667-AC8F25780B88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" l="1"/>
  <c r="E113" i="1"/>
  <c r="C150" i="1"/>
  <c r="C112" i="1"/>
  <c r="C110" i="1"/>
  <c r="C83" i="1"/>
  <c r="C74" i="1"/>
  <c r="C72" i="1"/>
  <c r="C70" i="1"/>
  <c r="C68" i="1"/>
  <c r="E68" i="1" l="1"/>
  <c r="A31" i="2"/>
  <c r="A47" i="2" l="1"/>
  <c r="A43" i="2"/>
  <c r="A39" i="2"/>
  <c r="A35" i="2"/>
  <c r="A27" i="2"/>
  <c r="A23" i="2"/>
  <c r="B6" i="2"/>
  <c r="B7" i="2"/>
  <c r="B8" i="2"/>
  <c r="B9" i="2"/>
  <c r="B10" i="2"/>
  <c r="B11" i="2"/>
  <c r="B5" i="2"/>
  <c r="B4" i="2"/>
  <c r="B3" i="2"/>
  <c r="AM17" i="1" l="1"/>
  <c r="E170" i="1" l="1"/>
  <c r="E171" i="1"/>
  <c r="E172" i="1"/>
  <c r="E173" i="1"/>
  <c r="E169" i="1"/>
  <c r="E174" i="1" l="1"/>
  <c r="F169" i="1" s="1"/>
  <c r="C42" i="2" s="1"/>
  <c r="E164" i="1"/>
  <c r="E157" i="1"/>
  <c r="E158" i="1"/>
  <c r="E159" i="1"/>
  <c r="E160" i="1"/>
  <c r="E161" i="1"/>
  <c r="E162" i="1"/>
  <c r="E163" i="1"/>
  <c r="E156" i="1"/>
  <c r="E152" i="1"/>
  <c r="E153" i="1"/>
  <c r="E151" i="1"/>
  <c r="E148" i="1"/>
  <c r="E136" i="1"/>
  <c r="E137" i="1"/>
  <c r="E138" i="1"/>
  <c r="E139" i="1"/>
  <c r="E140" i="1"/>
  <c r="E141" i="1"/>
  <c r="E142" i="1"/>
  <c r="E143" i="1"/>
  <c r="E144" i="1"/>
  <c r="E145" i="1"/>
  <c r="E146" i="1"/>
  <c r="E135" i="1"/>
  <c r="E127" i="1"/>
  <c r="E128" i="1"/>
  <c r="E129" i="1"/>
  <c r="E126" i="1"/>
  <c r="E112" i="1"/>
  <c r="E110" i="1"/>
  <c r="E8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14" i="1"/>
  <c r="E116" i="1"/>
  <c r="E117" i="1"/>
  <c r="E118" i="1"/>
  <c r="E119" i="1"/>
  <c r="E120" i="1"/>
  <c r="E121" i="1"/>
  <c r="E93" i="1"/>
  <c r="F174" i="1" l="1"/>
  <c r="B42" i="2" s="1"/>
  <c r="E165" i="1"/>
  <c r="E122" i="1"/>
  <c r="F93" i="1" s="1"/>
  <c r="E130" i="1"/>
  <c r="F126" i="1" s="1"/>
  <c r="F134" i="1" l="1"/>
  <c r="C38" i="2" s="1"/>
  <c r="F165" i="1"/>
  <c r="B38" i="2" s="1"/>
  <c r="C34" i="2"/>
  <c r="F130" i="1"/>
  <c r="B34" i="2" s="1"/>
  <c r="C30" i="2"/>
  <c r="F122" i="1"/>
  <c r="B30" i="2" s="1"/>
  <c r="E87" i="1"/>
  <c r="E88" i="1"/>
  <c r="E86" i="1"/>
  <c r="E80" i="1"/>
  <c r="E79" i="1"/>
  <c r="E76" i="1"/>
  <c r="E77" i="1"/>
  <c r="E75" i="1"/>
  <c r="E74" i="1"/>
  <c r="E7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29" i="1"/>
  <c r="E30" i="1"/>
  <c r="E31" i="1"/>
  <c r="E32" i="1"/>
  <c r="E33" i="1"/>
  <c r="E34" i="1"/>
  <c r="E35" i="1"/>
  <c r="E36" i="1"/>
  <c r="E37" i="1"/>
  <c r="E28" i="1"/>
  <c r="E16" i="1"/>
  <c r="E17" i="1"/>
  <c r="E18" i="1"/>
  <c r="E20" i="1"/>
  <c r="E21" i="1"/>
  <c r="E15" i="1"/>
  <c r="E62" i="1" l="1"/>
  <c r="E22" i="1"/>
  <c r="F15" i="1" s="1"/>
  <c r="F28" i="1" l="1"/>
  <c r="C22" i="2" s="1"/>
  <c r="C18" i="2"/>
  <c r="F22" i="1"/>
  <c r="B18" i="2" s="1"/>
  <c r="F62" i="1"/>
  <c r="B22" i="2" s="1"/>
  <c r="E70" i="1" l="1"/>
  <c r="E89" i="1" s="1"/>
  <c r="F76" i="1" s="1"/>
  <c r="F89" i="1" l="1"/>
  <c r="B26" i="2" s="1"/>
  <c r="C26" i="2"/>
  <c r="E177" i="1"/>
  <c r="E178" i="1" s="1"/>
  <c r="B12" i="2" l="1"/>
  <c r="F177" i="1"/>
  <c r="B46" i="2" l="1"/>
  <c r="C46" i="2"/>
  <c r="B13" i="2"/>
</calcChain>
</file>

<file path=xl/sharedStrings.xml><?xml version="1.0" encoding="utf-8"?>
<sst xmlns="http://schemas.openxmlformats.org/spreadsheetml/2006/main" count="944" uniqueCount="252">
  <si>
    <t>ORGANISATION</t>
  </si>
  <si>
    <t>SERVICE</t>
  </si>
  <si>
    <t>SERVICE TYPE</t>
  </si>
  <si>
    <t>QUALITY MONITORING OFFICER(S)</t>
  </si>
  <si>
    <t>TYPE OF VISIT</t>
  </si>
  <si>
    <t>DATE</t>
  </si>
  <si>
    <t>Statement of purpose/Mission Statement</t>
  </si>
  <si>
    <t>Frequency of staff meetings</t>
  </si>
  <si>
    <t>Comments/gaps</t>
  </si>
  <si>
    <t>Number of files viewed</t>
  </si>
  <si>
    <t>Number of staff completed induction</t>
  </si>
  <si>
    <t xml:space="preserve">Number of staff currently completing induction </t>
  </si>
  <si>
    <t>Inclusion</t>
  </si>
  <si>
    <t>SAFEGUARDING AND QUALITY MONITORING REPORT/SUPPORTED LIVING</t>
  </si>
  <si>
    <t>Fire equipment is tested regularly</t>
  </si>
  <si>
    <t>Water temperatures are checked and recorded</t>
  </si>
  <si>
    <t>There is a lockable cupboard for COSHH</t>
  </si>
  <si>
    <t>Staff have received regular supervision</t>
  </si>
  <si>
    <t>Staff have received yearly appraisals</t>
  </si>
  <si>
    <t>There is a Contingency Plan</t>
  </si>
  <si>
    <t>Rotas clearly display staff on duty</t>
  </si>
  <si>
    <t>All staff have read and signed these policies</t>
  </si>
  <si>
    <t>Staff are provided with adequate breaks</t>
  </si>
  <si>
    <t>Staff are working in accordance with the Working Time Regulations</t>
  </si>
  <si>
    <t>The premises are clean and well maintained</t>
  </si>
  <si>
    <t>Legionella test certificate valid (if required)</t>
  </si>
  <si>
    <t>Yearly water test for Legionella (if required)</t>
  </si>
  <si>
    <t>Staff have received a handbook</t>
  </si>
  <si>
    <t>Number of staff attended last meeting</t>
  </si>
  <si>
    <t>Minutes of the most recent staff meeting available</t>
  </si>
  <si>
    <t>Actions discussed have been addressed</t>
  </si>
  <si>
    <t xml:space="preserve">There is a staff training matrix </t>
  </si>
  <si>
    <t>Number of accidents/incidents recorded in the last 6 months</t>
  </si>
  <si>
    <t>Number of accidents/incidents that were Safeguarding</t>
  </si>
  <si>
    <t>Emergency Contact number are clearly displayed for staff</t>
  </si>
  <si>
    <t>There is a record of maintenance/repairs</t>
  </si>
  <si>
    <t>Number of complaints received to this service in the last 6 months</t>
  </si>
  <si>
    <t>Number of complaints responded to in the last 6 months</t>
  </si>
  <si>
    <t>Number of complaints outstanding</t>
  </si>
  <si>
    <t xml:space="preserve">Staff have received a signed copy of their supervision </t>
  </si>
  <si>
    <t>Actions identified in supervision has been addressed/resolved.</t>
  </si>
  <si>
    <t>Number of safeguarding incidents upheld</t>
  </si>
  <si>
    <t>Provider spot checks are made to waking night establishments</t>
  </si>
  <si>
    <t>Staff have access to and are using PPE</t>
  </si>
  <si>
    <t>Health &amp; Safety  (Provider/Staff)</t>
  </si>
  <si>
    <t>Staff (general)</t>
  </si>
  <si>
    <t>Staff understand safeguarding, when and how to report a concern</t>
  </si>
  <si>
    <t>Communal Areas</t>
  </si>
  <si>
    <t xml:space="preserve">There is a lockable cupboard for Medication </t>
  </si>
  <si>
    <t>Fridges are checked daily 
-  temperature/food storage
-  Food stored as required by Food Standard Authority</t>
  </si>
  <si>
    <t>All policies have been reviewed by recommended dates</t>
  </si>
  <si>
    <t>Health &amp; Safety (Service User)</t>
  </si>
  <si>
    <t>Tenancy agreements have been signed by service users or their representative</t>
  </si>
  <si>
    <t>REGISTERED MANAGER (if applicable)</t>
  </si>
  <si>
    <t>NUMBER OF STAFF</t>
  </si>
  <si>
    <t>NUMBER OF SERVICE USERS</t>
  </si>
  <si>
    <t>Support Plans are person centred</t>
  </si>
  <si>
    <t>Support plans have been signed by service users/family/advocate</t>
  </si>
  <si>
    <t>There is a missing person policy/procedure in place</t>
  </si>
  <si>
    <t>Service users supported to have their blood sugar levels monitored by a GP/Diabetic Nurse</t>
  </si>
  <si>
    <t>Service users supported to manager their diabetes with regulars eye/podiatry checks</t>
  </si>
  <si>
    <t>There are procedures in place for staff to follow if a service users condition changes or deteriorates</t>
  </si>
  <si>
    <r>
      <rPr>
        <b/>
        <sz val="11"/>
        <color theme="1"/>
        <rFont val="Calibri"/>
        <family val="2"/>
        <scheme val="minor"/>
      </rPr>
      <t>Medication:</t>
    </r>
    <r>
      <rPr>
        <sz val="11"/>
        <color theme="1"/>
        <rFont val="Calibri"/>
        <family val="2"/>
        <scheme val="minor"/>
      </rPr>
      <t xml:space="preserve">
Is there a medication management policy</t>
    </r>
  </si>
  <si>
    <t xml:space="preserve">There is a copy of the tenancy agreement </t>
  </si>
  <si>
    <t>service users are included in all consultations relating to care planning and review</t>
  </si>
  <si>
    <t>Consent forms have been discussed and signed by service users</t>
  </si>
  <si>
    <t>service users are aware of the complaints procedure</t>
  </si>
  <si>
    <t>Service users are supported with advice to understand decisions they make where a risk is likely to impact on their health &amp; wellbeing .</t>
  </si>
  <si>
    <t>Service users have been made aware of emergency evacuation procedures.</t>
  </si>
  <si>
    <t>Staff communicate appropriately with families and Professionals</t>
  </si>
  <si>
    <t>Service users are supported to manage their finances</t>
  </si>
  <si>
    <t>Number of residents who self medicate</t>
  </si>
  <si>
    <t xml:space="preserve">Service users are registered with a GP surgery </t>
  </si>
  <si>
    <t>Number of service users attending college/training of their choice</t>
  </si>
  <si>
    <t xml:space="preserve">There is an up to date Health Action Plan </t>
  </si>
  <si>
    <t>There is evidence of the following:</t>
  </si>
  <si>
    <t xml:space="preserve">Service users have regular meetings with Key workers </t>
  </si>
  <si>
    <t>Service users know who their Key workers are</t>
  </si>
  <si>
    <t>Staff have consulted and supported service users who want to maintain contact with family and friends</t>
  </si>
  <si>
    <t>CQC registration Certificate is displayed</t>
  </si>
  <si>
    <t>CQC standards are being met</t>
  </si>
  <si>
    <t>Number of contracted hours of support are clearly identified for each service user</t>
  </si>
  <si>
    <t>PEEPS in place for each resident</t>
  </si>
  <si>
    <t xml:space="preserve">Staff have completed all mandatory training
</t>
  </si>
  <si>
    <t>Supporting Service Users</t>
  </si>
  <si>
    <t>Internal/External Auditing</t>
  </si>
  <si>
    <t>Staff receive regular performance assessment and feedback with monitoring and follow up as necessary</t>
  </si>
  <si>
    <t>Clear and concise activity plans are available for every service user and are revised, in consultation with the service user on a regular basis</t>
  </si>
  <si>
    <t>Support workers and managers have personal development plans</t>
  </si>
  <si>
    <t>Are staff trained on the management of diabetes</t>
  </si>
  <si>
    <r>
      <t>Support plans have been reviewed with resident by staff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at least 6 monthly</t>
    </r>
  </si>
  <si>
    <t>Medication (weekly/monthly)</t>
  </si>
  <si>
    <t>Health &amp; Safety (weekly/monthly)</t>
  </si>
  <si>
    <t>Risk Assessments (6 monthly)</t>
  </si>
  <si>
    <r>
      <rPr>
        <b/>
        <sz val="11"/>
        <color theme="1"/>
        <rFont val="Calibri"/>
        <family val="2"/>
        <scheme val="minor"/>
      </rPr>
      <t>Service User</t>
    </r>
    <r>
      <rPr>
        <sz val="11"/>
        <color theme="1"/>
        <rFont val="Calibri"/>
        <family val="2"/>
        <scheme val="minor"/>
      </rPr>
      <t xml:space="preserve"> 
Support Plans (6 monthly)</t>
    </r>
  </si>
  <si>
    <t>Score</t>
  </si>
  <si>
    <t>% compliance</t>
  </si>
  <si>
    <t>Yes</t>
  </si>
  <si>
    <t>No</t>
  </si>
  <si>
    <t>N/A</t>
  </si>
  <si>
    <t>All</t>
  </si>
  <si>
    <t>Some</t>
  </si>
  <si>
    <t>None</t>
  </si>
  <si>
    <t>Weekly</t>
  </si>
  <si>
    <t>Monthly</t>
  </si>
  <si>
    <t>ALL SERVICES</t>
  </si>
  <si>
    <t>Services that provide personal care total score</t>
  </si>
  <si>
    <t>Services that provide personal care recommendations</t>
  </si>
  <si>
    <t>Health &amp; Safety (Provider/Staff) Recommendations</t>
  </si>
  <si>
    <t>Health &amp; Safety (Provider/Staff) Total score</t>
  </si>
  <si>
    <t xml:space="preserve">Services that provide personal care </t>
  </si>
  <si>
    <t>Internal/external Auditing Total score</t>
  </si>
  <si>
    <t>Supporting Service Users Total score</t>
  </si>
  <si>
    <t>Supporting Service Users Recommendations</t>
  </si>
  <si>
    <t>Inclusion total score</t>
  </si>
  <si>
    <t>Inclusion recommendations</t>
  </si>
  <si>
    <t>Overall score</t>
  </si>
  <si>
    <t>Overall recommendation</t>
  </si>
  <si>
    <t>No score</t>
  </si>
  <si>
    <t>Care services</t>
  </si>
  <si>
    <t>Outstanding</t>
  </si>
  <si>
    <t>Good</t>
  </si>
  <si>
    <t>Inadequate</t>
  </si>
  <si>
    <t>4.2a</t>
  </si>
  <si>
    <t>% of safeguarding incidents</t>
  </si>
  <si>
    <t>% of safeguarding incidents reported to the local and funding authority within 24 hours</t>
  </si>
  <si>
    <t>Number of safeguarding incidents reported to the local and funding Authority within 24 hours</t>
  </si>
  <si>
    <t>% of safeguarding incidents reported to CQC within 24 hours</t>
  </si>
  <si>
    <t>% of safeguarding incidents upheld</t>
  </si>
  <si>
    <t>Are staff trained on the management of epilepsy and Buccal Medazalam</t>
  </si>
  <si>
    <t>4.12a</t>
  </si>
  <si>
    <t>4.3a</t>
  </si>
  <si>
    <t>4.4a</t>
  </si>
  <si>
    <t>4.5a</t>
  </si>
  <si>
    <t>Number of individual service users complaints</t>
  </si>
  <si>
    <t>4.12b</t>
  </si>
  <si>
    <t>% of individual service users complaints</t>
  </si>
  <si>
    <t>Complaints</t>
  </si>
  <si>
    <t>Safeguarding incidents/upheld</t>
  </si>
  <si>
    <t>H&amp;S (SU)</t>
  </si>
  <si>
    <t>Staff files include DBS number - date of issue</t>
  </si>
  <si>
    <t>Staff files include valid work visa (if applicable)</t>
  </si>
  <si>
    <t xml:space="preserve">Staff files include 2 x references (1 professional) </t>
  </si>
  <si>
    <t>Staff files include 2 x proof of address (within 3 months of application)</t>
  </si>
  <si>
    <t>Staff files include Signed contract</t>
  </si>
  <si>
    <t xml:space="preserve">Staff files include Working time directive agreement </t>
  </si>
  <si>
    <t xml:space="preserve">Staff files include an Application Form
</t>
  </si>
  <si>
    <t>Staff files include Valid training certificates</t>
  </si>
  <si>
    <t>5.6a</t>
  </si>
  <si>
    <t>5.6b</t>
  </si>
  <si>
    <t>5.6c</t>
  </si>
  <si>
    <t>5.6d</t>
  </si>
  <si>
    <t>5.6e</t>
  </si>
  <si>
    <t>5.6f</t>
  </si>
  <si>
    <t>5.6g</t>
  </si>
  <si>
    <t>5.6h</t>
  </si>
  <si>
    <t>% of staff completed induction</t>
  </si>
  <si>
    <t>5.9a</t>
  </si>
  <si>
    <t xml:space="preserve">% of staff currently completing induction </t>
  </si>
  <si>
    <t>5.10a</t>
  </si>
  <si>
    <t>induction in progress</t>
  </si>
  <si>
    <t>Induction completed</t>
  </si>
  <si>
    <t>Staff general</t>
  </si>
  <si>
    <t>Internal/external auditing</t>
  </si>
  <si>
    <t>7.15a</t>
  </si>
  <si>
    <t>% of service users whose level of support has reduced within 12 months of moving into supported living</t>
  </si>
  <si>
    <t>Supporting SU</t>
  </si>
  <si>
    <t xml:space="preserve">Inclusion &amp; </t>
  </si>
  <si>
    <t>Total</t>
  </si>
  <si>
    <t>total</t>
  </si>
  <si>
    <t>QUALITY ASSURANCE MONITORING VISIT ACTION PLAN</t>
  </si>
  <si>
    <t>Total score</t>
  </si>
  <si>
    <t>Overall assessment</t>
  </si>
  <si>
    <t>ACTION PLAN</t>
  </si>
  <si>
    <t>ACTIONS</t>
  </si>
  <si>
    <t>Recommendations</t>
  </si>
  <si>
    <t>QA assessment</t>
  </si>
  <si>
    <t>Date Due</t>
  </si>
  <si>
    <t>Progress Update</t>
  </si>
  <si>
    <t>Signature</t>
  </si>
  <si>
    <t>Date</t>
  </si>
  <si>
    <t>NUMBER OF SERVICCE USERS</t>
  </si>
  <si>
    <t>Services that provide personal care</t>
  </si>
  <si>
    <t>Health &amp; safety (Provider/Staff)</t>
  </si>
  <si>
    <t>Health &amp; safety Service Users</t>
  </si>
  <si>
    <t>Staff General</t>
  </si>
  <si>
    <t>Overall Total</t>
  </si>
  <si>
    <t>Health &amp; Safety Service Users total score</t>
  </si>
  <si>
    <t>Internal/external auditing Recommendations</t>
  </si>
  <si>
    <t>Service users are involved in their chosen cultural and/or faith activities</t>
  </si>
  <si>
    <t>service users consult with GP's to discuss their care plan and review of medication</t>
  </si>
  <si>
    <t>Overall compliance</t>
  </si>
  <si>
    <t>There are sufficient numbers of staff on duty</t>
  </si>
  <si>
    <t>Fire alarms and smoke detectors fitted</t>
  </si>
  <si>
    <r>
      <t>Medication is stored below 25</t>
    </r>
    <r>
      <rPr>
        <sz val="11"/>
        <color theme="1"/>
        <rFont val="Calibri"/>
        <family val="2"/>
      </rPr>
      <t>°C</t>
    </r>
  </si>
  <si>
    <t>Number of Safeguarding incidents reported to CQC within 24 hours</t>
  </si>
  <si>
    <t>Health &amp; Safety Service Users recommendations</t>
  </si>
  <si>
    <t>Staff files include photographic evidence - passport/drivers licence</t>
  </si>
  <si>
    <t>Service users are consulted in the support for their daily activities and it is clearly displayed for them</t>
  </si>
  <si>
    <t>There is clear signage to fire exits/exits are not obstructed</t>
  </si>
  <si>
    <t>Fire drills were carried out and actions resulting from it addressed</t>
  </si>
  <si>
    <t>Is there a latest copy of a British National Formulary or equivalent on site.</t>
  </si>
  <si>
    <t>Identified risks to service users have been assessed and are regularly reviewed</t>
  </si>
  <si>
    <t>Service users are made aware of and supported to engage with external services</t>
  </si>
  <si>
    <t>Date Completed
and action taken</t>
  </si>
  <si>
    <t xml:space="preserve">
</t>
  </si>
  <si>
    <t>Confirmed as completed (please explain how the recommendations have been met)</t>
  </si>
  <si>
    <t>Requires improvement</t>
  </si>
  <si>
    <r>
      <rPr>
        <b/>
        <sz val="11"/>
        <color theme="1"/>
        <rFont val="Calibri"/>
        <family val="2"/>
        <scheme val="minor"/>
      </rPr>
      <t>Diabetes:</t>
    </r>
    <r>
      <rPr>
        <sz val="11"/>
        <color theme="1"/>
        <rFont val="Calibri"/>
        <family val="2"/>
        <scheme val="minor"/>
      </rPr>
      <t xml:space="preserve">
Are Service users supported to manage diabetes</t>
    </r>
  </si>
  <si>
    <t>Are Service users with epilepsy supported to manage seizures</t>
  </si>
  <si>
    <t>Staff are aware of the complaints and grievance process</t>
  </si>
  <si>
    <t>Complaints policy is available in formats suitable for all service user (does it include information on how to make an anonymous complaint?)</t>
  </si>
  <si>
    <t>Is advocacy offered at monthly 1:1 Service user sessions</t>
  </si>
  <si>
    <t>Staff and Managers Have the knowledge and skills to effectively manage the service</t>
  </si>
  <si>
    <t>Staff have specialist training to support service users</t>
  </si>
  <si>
    <t>Requires Improvement</t>
  </si>
  <si>
    <t>Complaints reported timescale</t>
  </si>
  <si>
    <t>section 4</t>
  </si>
  <si>
    <t>Are all staff who administer medication trained and assessed as competent (use spot-checks, audits, quizzes, team meetings)</t>
  </si>
  <si>
    <t xml:space="preserve">Good </t>
  </si>
  <si>
    <t xml:space="preserve">ORGANISATION </t>
  </si>
  <si>
    <t>SERVICE (including address, phone number and email)</t>
  </si>
  <si>
    <t>75%-99%</t>
  </si>
  <si>
    <t>50%-74%</t>
  </si>
  <si>
    <t>49% and below</t>
  </si>
  <si>
    <t>SCORING</t>
  </si>
  <si>
    <t>Number of residents views considered</t>
  </si>
  <si>
    <t>Number of relatives views considered</t>
  </si>
  <si>
    <t>Number of staff views considered</t>
  </si>
  <si>
    <t>COMMENTS</t>
  </si>
  <si>
    <t>H&amp;S prove/staff</t>
  </si>
  <si>
    <t>Lasting Power of Attorney is in place for service users who are unable to make decisions regarding their health and wellbeing and/or finances</t>
  </si>
  <si>
    <t>*Progress update - this section will be completed by the QAO during the follow-up visit</t>
  </si>
  <si>
    <t>Bi-monthly</t>
  </si>
  <si>
    <t>There is a file for each Bank/Agency support worker containing recruitment check details, qualifications and training.</t>
  </si>
  <si>
    <t>Service users are supported to attend regular health checks and medication reviews</t>
  </si>
  <si>
    <t>Number of service users whose level of support has reduced within 12 months of moving into supported living</t>
  </si>
  <si>
    <t>Service users are encouraged to engage in activities that will support them to become more independent</t>
  </si>
  <si>
    <t>Appropriate communication tools are in evidence to maximise service users' ability to communicate effectively</t>
  </si>
  <si>
    <t>Number of service users engaged in their chosen community based leisure activities</t>
  </si>
  <si>
    <t>Service users are supported to achieve goals/aspirations discussed in meetings</t>
  </si>
  <si>
    <t>Support Plans have been signed by all staff to indicate they have read and understood support required for each service user</t>
  </si>
  <si>
    <t>Documents are in formats suitable to all service users e.g. pictures, large print, Braille.</t>
  </si>
  <si>
    <t>Staff (general) Total score</t>
  </si>
  <si>
    <t>Employers liability insurance is clearly displayed</t>
  </si>
  <si>
    <t>Employers liability insurance expiry date - MM/YY</t>
  </si>
  <si>
    <t xml:space="preserve">The following Policies have been evidenced                                               Complaints, Whistle blowing and Safeguarding </t>
  </si>
  <si>
    <t>There is a grab and go Hospital Information document for all service users</t>
  </si>
  <si>
    <t>Staff (general) Recommendations</t>
  </si>
  <si>
    <t>Service users are supported to develop social networks</t>
  </si>
  <si>
    <t>Support plans have been completed in consultation with service uses/family/advocate</t>
  </si>
  <si>
    <t xml:space="preserve"> 
Tel: 
Email: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</si>
</sst>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0.0"/>
    <numFmt numFmtId="165" formatCode="mm/yy"/>
    <numFmt numFmtId="166" formatCode="dd/mm/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6" borderId="0" applyNumberFormat="0" applyBorder="0" applyAlignment="0" applyProtection="0"/>
    <xf numFmtId="44" fontId="8" fillId="0" borderId="0" applyFont="0" applyFill="0" applyBorder="0" applyAlignment="0" applyProtection="0"/>
  </cellStyleXfs>
  <cellXfs count="274">
    <xf numFmtId="0" fontId="0" fillId="0" borderId="0" xfId="0"/>
    <xf numFmtId="2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9" xfId="0" applyBorder="1"/>
    <xf numFmtId="2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5" borderId="0" xfId="0" applyFill="1"/>
    <xf numFmtId="0" fontId="0" fillId="5" borderId="9" xfId="0" applyFill="1" applyBorder="1"/>
    <xf numFmtId="0" fontId="0" fillId="5" borderId="9" xfId="0" applyFill="1" applyBorder="1" applyAlignment="1">
      <alignment wrapText="1"/>
    </xf>
    <xf numFmtId="2" fontId="0" fillId="5" borderId="4" xfId="0" applyNumberForma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9" xfId="0" applyFont="1" applyBorder="1" applyAlignment="1">
      <alignment vertical="top" wrapText="1"/>
    </xf>
    <xf numFmtId="164" fontId="0" fillId="5" borderId="11" xfId="0" applyNumberFormat="1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0" fontId="0" fillId="0" borderId="10" xfId="0" applyBorder="1" applyAlignment="1">
      <alignment vertical="top"/>
    </xf>
    <xf numFmtId="164" fontId="0" fillId="5" borderId="4" xfId="0" applyNumberForma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2" fontId="0" fillId="7" borderId="4" xfId="0" applyNumberFormat="1" applyFill="1" applyBorder="1" applyAlignment="1">
      <alignment horizontal="center" vertical="center"/>
    </xf>
    <xf numFmtId="0" fontId="0" fillId="7" borderId="10" xfId="0" applyFill="1" applyBorder="1"/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/>
    </xf>
    <xf numFmtId="0" fontId="0" fillId="7" borderId="10" xfId="0" applyFill="1" applyBorder="1" applyAlignment="1">
      <alignment horizontal="center"/>
    </xf>
    <xf numFmtId="0" fontId="7" fillId="0" borderId="0" xfId="1" applyFill="1"/>
    <xf numFmtId="0" fontId="0" fillId="0" borderId="9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9" fontId="0" fillId="5" borderId="0" xfId="0" applyNumberFormat="1" applyFill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9" fontId="0" fillId="5" borderId="12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vertical="top" wrapText="1"/>
    </xf>
    <xf numFmtId="0" fontId="0" fillId="0" borderId="16" xfId="0" applyBorder="1"/>
    <xf numFmtId="0" fontId="11" fillId="3" borderId="0" xfId="0" applyFont="1" applyFill="1" applyAlignment="1">
      <alignment horizontal="right"/>
    </xf>
    <xf numFmtId="9" fontId="0" fillId="0" borderId="9" xfId="0" applyNumberFormat="1" applyBorder="1"/>
    <xf numFmtId="0" fontId="0" fillId="7" borderId="10" xfId="0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7" fillId="0" borderId="0" xfId="1" applyFill="1" applyAlignment="1">
      <alignment vertical="top"/>
    </xf>
    <xf numFmtId="0" fontId="11" fillId="3" borderId="0" xfId="0" applyFont="1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/>
    </xf>
    <xf numFmtId="0" fontId="1" fillId="0" borderId="0" xfId="0" applyFont="1"/>
    <xf numFmtId="9" fontId="11" fillId="3" borderId="0" xfId="0" applyNumberFormat="1" applyFont="1" applyFill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3" borderId="36" xfId="0" applyFont="1" applyFill="1" applyBorder="1"/>
    <xf numFmtId="0" fontId="2" fillId="3" borderId="37" xfId="0" applyFont="1" applyFill="1" applyBorder="1"/>
    <xf numFmtId="0" fontId="2" fillId="3" borderId="20" xfId="0" applyFont="1" applyFill="1" applyBorder="1"/>
    <xf numFmtId="0" fontId="2" fillId="3" borderId="38" xfId="0" applyFont="1" applyFill="1" applyBorder="1"/>
    <xf numFmtId="0" fontId="2" fillId="3" borderId="39" xfId="0" applyFont="1" applyFill="1" applyBorder="1"/>
    <xf numFmtId="0" fontId="12" fillId="7" borderId="43" xfId="0" applyFont="1" applyFill="1" applyBorder="1" applyAlignment="1">
      <alignment vertical="center" wrapText="1"/>
    </xf>
    <xf numFmtId="0" fontId="13" fillId="7" borderId="34" xfId="0" applyFont="1" applyFill="1" applyBorder="1" applyAlignment="1">
      <alignment horizontal="center" vertical="center" wrapText="1"/>
    </xf>
    <xf numFmtId="0" fontId="13" fillId="7" borderId="44" xfId="0" applyFont="1" applyFill="1" applyBorder="1" applyAlignment="1">
      <alignment horizontal="center" vertical="center" wrapText="1"/>
    </xf>
    <xf numFmtId="0" fontId="1" fillId="9" borderId="3" xfId="0" applyFont="1" applyFill="1" applyBorder="1"/>
    <xf numFmtId="9" fontId="1" fillId="10" borderId="7" xfId="0" applyNumberFormat="1" applyFont="1" applyFill="1" applyBorder="1" applyAlignment="1">
      <alignment horizontal="center"/>
    </xf>
    <xf numFmtId="0" fontId="0" fillId="5" borderId="17" xfId="0" applyFill="1" applyBorder="1" applyAlignment="1">
      <alignment wrapText="1"/>
    </xf>
    <xf numFmtId="0" fontId="1" fillId="9" borderId="40" xfId="0" applyFont="1" applyFill="1" applyBorder="1"/>
    <xf numFmtId="0" fontId="1" fillId="10" borderId="7" xfId="0" applyFont="1" applyFill="1" applyBorder="1" applyAlignment="1">
      <alignment horizontal="center"/>
    </xf>
    <xf numFmtId="9" fontId="1" fillId="9" borderId="7" xfId="0" applyNumberFormat="1" applyFont="1" applyFill="1" applyBorder="1" applyAlignment="1">
      <alignment horizontal="center"/>
    </xf>
    <xf numFmtId="2" fontId="1" fillId="10" borderId="7" xfId="0" applyNumberFormat="1" applyFont="1" applyFill="1" applyBorder="1" applyAlignment="1">
      <alignment horizontal="center"/>
    </xf>
    <xf numFmtId="0" fontId="9" fillId="3" borderId="3" xfId="0" applyFont="1" applyFill="1" applyBorder="1"/>
    <xf numFmtId="0" fontId="9" fillId="3" borderId="6" xfId="0" applyFont="1" applyFill="1" applyBorder="1"/>
    <xf numFmtId="14" fontId="0" fillId="3" borderId="49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left"/>
    </xf>
    <xf numFmtId="9" fontId="0" fillId="0" borderId="7" xfId="0" applyNumberFormat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14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19" xfId="0" applyBorder="1" applyAlignment="1">
      <alignment horizontal="center" vertical="top" wrapText="1"/>
    </xf>
    <xf numFmtId="14" fontId="0" fillId="0" borderId="27" xfId="0" applyNumberFormat="1" applyBorder="1" applyAlignment="1">
      <alignment horizontal="center" vertical="top" wrapText="1"/>
    </xf>
    <xf numFmtId="17" fontId="0" fillId="0" borderId="10" xfId="0" applyNumberFormat="1" applyBorder="1" applyAlignment="1">
      <alignment vertical="top" wrapText="1"/>
    </xf>
    <xf numFmtId="0" fontId="11" fillId="3" borderId="0" xfId="0" applyFont="1" applyFill="1" applyAlignment="1">
      <alignment horizontal="right" wrapText="1"/>
    </xf>
    <xf numFmtId="0" fontId="0" fillId="5" borderId="10" xfId="0" applyFill="1" applyBorder="1" applyAlignment="1">
      <alignment vertical="top" wrapText="1"/>
    </xf>
    <xf numFmtId="0" fontId="0" fillId="7" borderId="10" xfId="0" applyFill="1" applyBorder="1" applyAlignment="1">
      <alignment vertical="top"/>
    </xf>
    <xf numFmtId="0" fontId="6" fillId="0" borderId="10" xfId="0" applyFont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center"/>
    </xf>
    <xf numFmtId="0" fontId="0" fillId="3" borderId="49" xfId="0" applyFill="1" applyBorder="1" applyAlignment="1">
      <alignment vertical="center"/>
    </xf>
    <xf numFmtId="17" fontId="0" fillId="0" borderId="13" xfId="0" applyNumberFormat="1" applyBorder="1" applyAlignment="1">
      <alignment horizontal="center" vertical="center"/>
    </xf>
    <xf numFmtId="165" fontId="0" fillId="7" borderId="9" xfId="0" applyNumberFormat="1" applyFill="1" applyBorder="1" applyAlignment="1">
      <alignment vertical="center"/>
    </xf>
    <xf numFmtId="9" fontId="0" fillId="0" borderId="9" xfId="0" applyNumberFormat="1" applyBorder="1" applyAlignment="1">
      <alignment horizontal="center" vertical="center" wrapText="1"/>
    </xf>
    <xf numFmtId="0" fontId="0" fillId="7" borderId="9" xfId="0" applyFill="1" applyBorder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0" fillId="5" borderId="10" xfId="0" applyFill="1" applyBorder="1" applyAlignment="1">
      <alignment vertical="top"/>
    </xf>
    <xf numFmtId="0" fontId="6" fillId="5" borderId="10" xfId="0" applyFont="1" applyFill="1" applyBorder="1" applyAlignment="1">
      <alignment vertical="top" wrapText="1"/>
    </xf>
    <xf numFmtId="2" fontId="0" fillId="0" borderId="10" xfId="0" applyNumberFormat="1" applyBorder="1" applyAlignment="1">
      <alignment horizontal="left" vertical="top" wrapText="1"/>
    </xf>
    <xf numFmtId="0" fontId="0" fillId="5" borderId="17" xfId="0" applyFill="1" applyBorder="1" applyAlignment="1">
      <alignment vertical="top" wrapText="1"/>
    </xf>
    <xf numFmtId="0" fontId="0" fillId="5" borderId="9" xfId="0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vertical="top" wrapText="1"/>
    </xf>
    <xf numFmtId="0" fontId="2" fillId="3" borderId="45" xfId="0" applyFont="1" applyFill="1" applyBorder="1" applyAlignment="1">
      <alignment vertical="top" wrapText="1"/>
    </xf>
    <xf numFmtId="0" fontId="2" fillId="3" borderId="46" xfId="0" applyFont="1" applyFill="1" applyBorder="1" applyAlignment="1">
      <alignment vertical="top" wrapText="1"/>
    </xf>
    <xf numFmtId="0" fontId="2" fillId="3" borderId="35" xfId="0" applyFont="1" applyFill="1" applyBorder="1" applyAlignment="1">
      <alignment vertical="top" wrapText="1"/>
    </xf>
    <xf numFmtId="0" fontId="2" fillId="3" borderId="47" xfId="0" applyFont="1" applyFill="1" applyBorder="1" applyAlignment="1">
      <alignment vertical="top" wrapText="1"/>
    </xf>
    <xf numFmtId="0" fontId="2" fillId="3" borderId="48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0" fillId="7" borderId="0" xfId="0" applyFill="1" applyAlignment="1">
      <alignment vertical="top" wrapText="1"/>
    </xf>
    <xf numFmtId="0" fontId="11" fillId="3" borderId="0" xfId="0" applyFont="1" applyFill="1" applyAlignment="1">
      <alignment horizontal="right" vertical="top" wrapText="1"/>
    </xf>
    <xf numFmtId="14" fontId="0" fillId="5" borderId="9" xfId="0" applyNumberFormat="1" applyFill="1" applyBorder="1" applyAlignment="1">
      <alignment horizontal="left" vertical="top" wrapText="1"/>
    </xf>
    <xf numFmtId="14" fontId="0" fillId="0" borderId="18" xfId="0" applyNumberFormat="1" applyBorder="1" applyAlignment="1">
      <alignment horizontal="left" vertical="top" wrapText="1"/>
    </xf>
    <xf numFmtId="9" fontId="0" fillId="0" borderId="12" xfId="0" applyNumberFormat="1" applyBorder="1" applyAlignment="1">
      <alignment horizontal="center" vertical="center"/>
    </xf>
    <xf numFmtId="0" fontId="0" fillId="5" borderId="9" xfId="0" applyFill="1" applyBorder="1" applyAlignment="1">
      <alignment horizontal="left"/>
    </xf>
    <xf numFmtId="9" fontId="0" fillId="5" borderId="9" xfId="0" applyNumberFormat="1" applyFill="1" applyBorder="1"/>
    <xf numFmtId="164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9" borderId="28" xfId="0" applyFill="1" applyBorder="1" applyAlignment="1">
      <alignment wrapText="1"/>
    </xf>
    <xf numFmtId="0" fontId="0" fillId="3" borderId="61" xfId="0" applyFill="1" applyBorder="1" applyAlignment="1">
      <alignment vertical="center"/>
    </xf>
    <xf numFmtId="0" fontId="0" fillId="0" borderId="42" xfId="0" applyBorder="1" applyAlignment="1">
      <alignment horizontal="center" vertical="top" wrapText="1"/>
    </xf>
    <xf numFmtId="0" fontId="0" fillId="3" borderId="62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0" fillId="5" borderId="64" xfId="0" applyFill="1" applyBorder="1"/>
    <xf numFmtId="0" fontId="0" fillId="0" borderId="64" xfId="0" applyBorder="1"/>
    <xf numFmtId="0" fontId="0" fillId="0" borderId="12" xfId="0" applyBorder="1" applyAlignment="1">
      <alignment horizontal="center" vertical="center"/>
    </xf>
    <xf numFmtId="44" fontId="0" fillId="0" borderId="65" xfId="2" applyFont="1" applyBorder="1" applyAlignment="1">
      <alignment vertical="top" wrapText="1"/>
    </xf>
    <xf numFmtId="0" fontId="1" fillId="4" borderId="68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0" fillId="3" borderId="69" xfId="0" applyFont="1" applyFill="1" applyBorder="1" applyAlignment="1">
      <alignment horizontal="center"/>
    </xf>
    <xf numFmtId="0" fontId="3" fillId="3" borderId="70" xfId="0" applyFont="1" applyFill="1" applyBorder="1" applyAlignment="1">
      <alignment vertical="top" wrapText="1"/>
    </xf>
    <xf numFmtId="0" fontId="2" fillId="3" borderId="70" xfId="0" applyFont="1" applyFill="1" applyBorder="1" applyAlignment="1">
      <alignment vertical="center"/>
    </xf>
    <xf numFmtId="0" fontId="2" fillId="3" borderId="71" xfId="0" applyFont="1" applyFill="1" applyBorder="1" applyAlignment="1">
      <alignment wrapText="1"/>
    </xf>
    <xf numFmtId="0" fontId="2" fillId="3" borderId="70" xfId="0" applyFont="1" applyFill="1" applyBorder="1"/>
    <xf numFmtId="0" fontId="2" fillId="3" borderId="32" xfId="0" applyFont="1" applyFill="1" applyBorder="1"/>
    <xf numFmtId="0" fontId="1" fillId="4" borderId="67" xfId="0" applyFont="1" applyFill="1" applyBorder="1" applyAlignment="1">
      <alignment horizontal="center"/>
    </xf>
    <xf numFmtId="0" fontId="1" fillId="4" borderId="7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0" fillId="5" borderId="65" xfId="0" applyFill="1" applyBorder="1" applyAlignment="1">
      <alignment vertical="top" wrapText="1"/>
    </xf>
    <xf numFmtId="0" fontId="0" fillId="7" borderId="65" xfId="0" applyFill="1" applyBorder="1" applyAlignment="1">
      <alignment horizontal="center"/>
    </xf>
    <xf numFmtId="0" fontId="0" fillId="5" borderId="63" xfId="0" applyFill="1" applyBorder="1"/>
    <xf numFmtId="9" fontId="4" fillId="0" borderId="64" xfId="0" applyNumberFormat="1" applyFont="1" applyBorder="1" applyAlignment="1">
      <alignment horizontal="center" vertical="center"/>
    </xf>
    <xf numFmtId="0" fontId="0" fillId="5" borderId="57" xfId="0" applyFill="1" applyBorder="1"/>
    <xf numFmtId="0" fontId="0" fillId="5" borderId="28" xfId="0" applyFill="1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/>
    </xf>
    <xf numFmtId="164" fontId="4" fillId="4" borderId="66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5" xfId="0" applyBorder="1" applyAlignment="1">
      <alignment vertical="top" wrapText="1"/>
    </xf>
    <xf numFmtId="0" fontId="0" fillId="0" borderId="65" xfId="0" applyBorder="1" applyAlignment="1">
      <alignment horizontal="center" vertical="center"/>
    </xf>
    <xf numFmtId="0" fontId="14" fillId="0" borderId="65" xfId="0" applyFont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9" fontId="15" fillId="0" borderId="53" xfId="0" applyNumberFormat="1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 wrapText="1"/>
    </xf>
    <xf numFmtId="0" fontId="17" fillId="0" borderId="53" xfId="0" applyFont="1" applyBorder="1" applyAlignment="1">
      <alignment horizontal="left" vertical="top" wrapText="1"/>
    </xf>
    <xf numFmtId="0" fontId="18" fillId="0" borderId="55" xfId="0" applyFont="1" applyBorder="1" applyAlignment="1">
      <alignment horizontal="left" vertical="top" wrapText="1"/>
    </xf>
    <xf numFmtId="0" fontId="15" fillId="0" borderId="52" xfId="0" applyFont="1" applyBorder="1" applyAlignment="1">
      <alignment vertical="top" wrapText="1"/>
    </xf>
    <xf numFmtId="0" fontId="16" fillId="0" borderId="52" xfId="0" applyFont="1" applyBorder="1" applyAlignment="1">
      <alignment vertical="top" wrapText="1"/>
    </xf>
    <xf numFmtId="0" fontId="17" fillId="0" borderId="52" xfId="0" applyFont="1" applyBorder="1" applyAlignment="1">
      <alignment vertical="top" wrapText="1"/>
    </xf>
    <xf numFmtId="0" fontId="18" fillId="0" borderId="54" xfId="0" applyFont="1" applyBorder="1" applyAlignment="1">
      <alignment vertical="top" wrapText="1"/>
    </xf>
    <xf numFmtId="0" fontId="1" fillId="4" borderId="6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14" fontId="0" fillId="0" borderId="9" xfId="0" applyNumberFormat="1" applyBorder="1" applyAlignment="1">
      <alignment horizontal="center" wrapText="1"/>
    </xf>
    <xf numFmtId="1" fontId="0" fillId="0" borderId="9" xfId="0" applyNumberFormat="1" applyBorder="1" applyAlignment="1">
      <alignment horizontal="center" wrapText="1"/>
    </xf>
    <xf numFmtId="9" fontId="0" fillId="0" borderId="9" xfId="0" applyNumberFormat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164" fontId="9" fillId="3" borderId="22" xfId="0" applyNumberFormat="1" applyFont="1" applyFill="1" applyBorder="1" applyAlignment="1">
      <alignment horizontal="left" vertical="center"/>
    </xf>
    <xf numFmtId="164" fontId="9" fillId="3" borderId="0" xfId="0" applyNumberFormat="1" applyFont="1" applyFill="1" applyAlignment="1">
      <alignment horizontal="left" vertical="center"/>
    </xf>
    <xf numFmtId="164" fontId="9" fillId="3" borderId="24" xfId="0" applyNumberFormat="1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164" fontId="0" fillId="0" borderId="31" xfId="0" applyNumberFormat="1" applyBorder="1" applyAlignment="1">
      <alignment horizontal="left" vertical="top"/>
    </xf>
    <xf numFmtId="2" fontId="9" fillId="3" borderId="21" xfId="0" applyNumberFormat="1" applyFont="1" applyFill="1" applyBorder="1" applyAlignment="1">
      <alignment horizontal="right" vertical="center"/>
    </xf>
    <xf numFmtId="2" fontId="9" fillId="3" borderId="15" xfId="0" applyNumberFormat="1" applyFont="1" applyFill="1" applyBorder="1" applyAlignment="1">
      <alignment horizontal="right" vertical="center"/>
    </xf>
    <xf numFmtId="2" fontId="9" fillId="3" borderId="13" xfId="0" applyNumberFormat="1" applyFont="1" applyFill="1" applyBorder="1" applyAlignment="1">
      <alignment horizontal="right" vertical="center"/>
    </xf>
    <xf numFmtId="2" fontId="9" fillId="3" borderId="58" xfId="0" applyNumberFormat="1" applyFont="1" applyFill="1" applyBorder="1" applyAlignment="1">
      <alignment horizontal="left" vertical="center"/>
    </xf>
    <xf numFmtId="2" fontId="9" fillId="3" borderId="59" xfId="0" applyNumberFormat="1" applyFont="1" applyFill="1" applyBorder="1" applyAlignment="1">
      <alignment horizontal="left" vertical="center"/>
    </xf>
    <xf numFmtId="2" fontId="9" fillId="3" borderId="60" xfId="0" applyNumberFormat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 vertical="top" wrapText="1"/>
    </xf>
    <xf numFmtId="2" fontId="0" fillId="0" borderId="2" xfId="0" applyNumberFormat="1" applyBorder="1" applyAlignment="1">
      <alignment horizontal="left" vertical="top" wrapText="1"/>
    </xf>
    <xf numFmtId="2" fontId="0" fillId="0" borderId="31" xfId="0" applyNumberFormat="1" applyBorder="1" applyAlignment="1">
      <alignment horizontal="left" vertical="top" wrapText="1"/>
    </xf>
    <xf numFmtId="164" fontId="9" fillId="3" borderId="21" xfId="0" applyNumberFormat="1" applyFont="1" applyFill="1" applyBorder="1" applyAlignment="1">
      <alignment horizontal="right" vertical="center"/>
    </xf>
    <xf numFmtId="164" fontId="9" fillId="3" borderId="15" xfId="0" applyNumberFormat="1" applyFont="1" applyFill="1" applyBorder="1" applyAlignment="1">
      <alignment horizontal="right" vertical="center"/>
    </xf>
    <xf numFmtId="164" fontId="9" fillId="3" borderId="13" xfId="0" applyNumberFormat="1" applyFont="1" applyFill="1" applyBorder="1" applyAlignment="1">
      <alignment horizontal="right" vertical="center"/>
    </xf>
    <xf numFmtId="164" fontId="9" fillId="3" borderId="25" xfId="0" applyNumberFormat="1" applyFont="1" applyFill="1" applyBorder="1" applyAlignment="1">
      <alignment horizontal="left" vertical="center"/>
    </xf>
    <xf numFmtId="164" fontId="9" fillId="3" borderId="26" xfId="0" applyNumberFormat="1" applyFont="1" applyFill="1" applyBorder="1" applyAlignment="1">
      <alignment horizontal="left" vertical="center"/>
    </xf>
    <xf numFmtId="164" fontId="9" fillId="3" borderId="29" xfId="0" applyNumberFormat="1" applyFont="1" applyFill="1" applyBorder="1" applyAlignment="1">
      <alignment horizontal="left" vertical="center"/>
    </xf>
    <xf numFmtId="0" fontId="11" fillId="3" borderId="0" xfId="0" applyFont="1" applyFill="1" applyAlignment="1">
      <alignment horizontal="right"/>
    </xf>
    <xf numFmtId="0" fontId="9" fillId="3" borderId="0" xfId="0" applyFont="1" applyFill="1"/>
    <xf numFmtId="2" fontId="0" fillId="0" borderId="2" xfId="0" applyNumberFormat="1" applyBorder="1" applyAlignment="1">
      <alignment horizontal="left" vertical="top"/>
    </xf>
    <xf numFmtId="2" fontId="0" fillId="0" borderId="31" xfId="0" applyNumberFormat="1" applyBorder="1" applyAlignment="1">
      <alignment horizontal="left" vertical="top"/>
    </xf>
    <xf numFmtId="2" fontId="0" fillId="5" borderId="1" xfId="0" applyNumberFormat="1" applyFill="1" applyBorder="1" applyAlignment="1">
      <alignment horizontal="left" vertical="top" wrapText="1"/>
    </xf>
    <xf numFmtId="2" fontId="0" fillId="5" borderId="2" xfId="0" applyNumberFormat="1" applyFill="1" applyBorder="1" applyAlignment="1">
      <alignment horizontal="left" vertical="top" wrapText="1"/>
    </xf>
    <xf numFmtId="2" fontId="0" fillId="5" borderId="31" xfId="0" applyNumberFormat="1" applyFill="1" applyBorder="1" applyAlignment="1">
      <alignment horizontal="left" vertical="top" wrapText="1"/>
    </xf>
    <xf numFmtId="2" fontId="9" fillId="3" borderId="24" xfId="0" applyNumberFormat="1" applyFont="1" applyFill="1" applyBorder="1" applyAlignment="1">
      <alignment horizontal="left" vertical="center"/>
    </xf>
    <xf numFmtId="0" fontId="4" fillId="4" borderId="68" xfId="0" applyFont="1" applyFill="1" applyBorder="1" applyAlignment="1">
      <alignment vertical="top" wrapText="1"/>
    </xf>
    <xf numFmtId="0" fontId="4" fillId="4" borderId="7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4" borderId="67" xfId="0" applyFont="1" applyFill="1" applyBorder="1"/>
    <xf numFmtId="0" fontId="0" fillId="8" borderId="71" xfId="0" applyFill="1" applyBorder="1" applyAlignment="1">
      <alignment vertical="top" wrapText="1"/>
    </xf>
    <xf numFmtId="0" fontId="0" fillId="8" borderId="14" xfId="0" applyFill="1" applyBorder="1" applyAlignment="1">
      <alignment vertical="top" wrapText="1"/>
    </xf>
    <xf numFmtId="0" fontId="0" fillId="8" borderId="30" xfId="0" applyFill="1" applyBorder="1" applyAlignment="1">
      <alignment vertical="top" wrapText="1"/>
    </xf>
    <xf numFmtId="164" fontId="9" fillId="3" borderId="21" xfId="0" applyNumberFormat="1" applyFont="1" applyFill="1" applyBorder="1" applyAlignment="1">
      <alignment horizontal="right"/>
    </xf>
    <xf numFmtId="164" fontId="9" fillId="3" borderId="15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164" fontId="9" fillId="3" borderId="58" xfId="0" applyNumberFormat="1" applyFont="1" applyFill="1" applyBorder="1" applyAlignment="1">
      <alignment horizontal="left" vertical="center"/>
    </xf>
    <xf numFmtId="164" fontId="9" fillId="3" borderId="59" xfId="0" applyNumberFormat="1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164" fontId="0" fillId="0" borderId="31" xfId="0" applyNumberFormat="1" applyBorder="1" applyAlignment="1">
      <alignment horizontal="left" vertical="top" wrapText="1"/>
    </xf>
    <xf numFmtId="0" fontId="9" fillId="3" borderId="50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9" fontId="4" fillId="0" borderId="64" xfId="0" applyNumberFormat="1" applyFont="1" applyBorder="1" applyAlignment="1">
      <alignment horizontal="center" vertical="center"/>
    </xf>
    <xf numFmtId="9" fontId="4" fillId="0" borderId="57" xfId="0" applyNumberFormat="1" applyFont="1" applyBorder="1" applyAlignment="1">
      <alignment horizontal="center" vertical="center"/>
    </xf>
    <xf numFmtId="9" fontId="4" fillId="0" borderId="63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left" vertical="top" wrapText="1"/>
    </xf>
    <xf numFmtId="2" fontId="14" fillId="0" borderId="2" xfId="0" applyNumberFormat="1" applyFont="1" applyBorder="1" applyAlignment="1">
      <alignment horizontal="left" vertical="top" wrapText="1"/>
    </xf>
    <xf numFmtId="2" fontId="14" fillId="0" borderId="31" xfId="0" applyNumberFormat="1" applyFont="1" applyBorder="1" applyAlignment="1">
      <alignment horizontal="left" vertical="top" wrapText="1"/>
    </xf>
    <xf numFmtId="164" fontId="9" fillId="3" borderId="22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Alignment="1">
      <alignment horizontal="right" vertical="center"/>
    </xf>
    <xf numFmtId="164" fontId="9" fillId="3" borderId="23" xfId="0" applyNumberFormat="1" applyFont="1" applyFill="1" applyBorder="1" applyAlignment="1">
      <alignment horizontal="right" vertical="center"/>
    </xf>
    <xf numFmtId="0" fontId="4" fillId="4" borderId="68" xfId="0" applyFont="1" applyFill="1" applyBorder="1"/>
    <xf numFmtId="0" fontId="4" fillId="4" borderId="73" xfId="0" applyFont="1" applyFill="1" applyBorder="1"/>
    <xf numFmtId="2" fontId="9" fillId="3" borderId="58" xfId="0" applyNumberFormat="1" applyFont="1" applyFill="1" applyBorder="1" applyAlignment="1">
      <alignment horizontal="left"/>
    </xf>
    <xf numFmtId="2" fontId="9" fillId="3" borderId="59" xfId="0" applyNumberFormat="1" applyFont="1" applyFill="1" applyBorder="1" applyAlignment="1">
      <alignment horizontal="left"/>
    </xf>
    <xf numFmtId="2" fontId="9" fillId="3" borderId="24" xfId="0" applyNumberFormat="1" applyFont="1" applyFill="1" applyBorder="1" applyAlignment="1">
      <alignment horizontal="left"/>
    </xf>
    <xf numFmtId="2" fontId="14" fillId="5" borderId="1" xfId="0" applyNumberFormat="1" applyFont="1" applyFill="1" applyBorder="1" applyAlignment="1">
      <alignment horizontal="left" vertical="top" wrapText="1"/>
    </xf>
    <xf numFmtId="2" fontId="14" fillId="5" borderId="2" xfId="0" applyNumberFormat="1" applyFont="1" applyFill="1" applyBorder="1" applyAlignment="1">
      <alignment horizontal="left" vertical="top" wrapText="1"/>
    </xf>
    <xf numFmtId="2" fontId="14" fillId="5" borderId="31" xfId="0" applyNumberFormat="1" applyFont="1" applyFill="1" applyBorder="1" applyAlignment="1">
      <alignment horizontal="left" vertical="top" wrapText="1"/>
    </xf>
    <xf numFmtId="0" fontId="9" fillId="3" borderId="40" xfId="0" applyFont="1" applyFill="1" applyBorder="1" applyAlignment="1">
      <alignment wrapText="1"/>
    </xf>
    <xf numFmtId="0" fontId="9" fillId="3" borderId="41" xfId="0" applyFont="1" applyFill="1" applyBorder="1" applyAlignment="1">
      <alignment wrapText="1"/>
    </xf>
    <xf numFmtId="0" fontId="9" fillId="3" borderId="41" xfId="0" applyFont="1" applyFill="1" applyBorder="1" applyAlignment="1">
      <alignment horizontal="center" wrapText="1"/>
    </xf>
    <xf numFmtId="0" fontId="9" fillId="3" borderId="42" xfId="0" applyFont="1" applyFill="1" applyBorder="1" applyAlignment="1">
      <alignment horizontal="center" wrapText="1"/>
    </xf>
    <xf numFmtId="0" fontId="4" fillId="0" borderId="0" xfId="0" applyFont="1"/>
    <xf numFmtId="2" fontId="0" fillId="0" borderId="25" xfId="0" applyNumberFormat="1" applyBorder="1" applyAlignment="1">
      <alignment horizontal="left"/>
    </xf>
    <xf numFmtId="2" fontId="0" fillId="0" borderId="26" xfId="0" applyNumberFormat="1" applyBorder="1" applyAlignment="1">
      <alignment horizontal="left"/>
    </xf>
    <xf numFmtId="2" fontId="0" fillId="0" borderId="27" xfId="0" applyNumberFormat="1" applyBorder="1" applyAlignment="1">
      <alignment horizontal="left"/>
    </xf>
    <xf numFmtId="0" fontId="0" fillId="9" borderId="7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0" borderId="2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10" borderId="21" xfId="0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1" fillId="10" borderId="19" xfId="0" applyFont="1" applyFill="1" applyBorder="1" applyAlignment="1">
      <alignment horizontal="left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1" fillId="9" borderId="41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2" fontId="6" fillId="0" borderId="21" xfId="0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2" fontId="1" fillId="10" borderId="21" xfId="0" applyNumberFormat="1" applyFont="1" applyFill="1" applyBorder="1" applyAlignment="1">
      <alignment horizontal="left" wrapText="1"/>
    </xf>
    <xf numFmtId="2" fontId="1" fillId="10" borderId="15" xfId="0" applyNumberFormat="1" applyFont="1" applyFill="1" applyBorder="1" applyAlignment="1">
      <alignment horizontal="left" wrapText="1"/>
    </xf>
    <xf numFmtId="2" fontId="1" fillId="10" borderId="19" xfId="0" applyNumberFormat="1" applyFont="1" applyFill="1" applyBorder="1" applyAlignment="1">
      <alignment horizontal="left" wrapText="1"/>
    </xf>
    <xf numFmtId="2" fontId="0" fillId="0" borderId="21" xfId="0" applyNumberForma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2" fontId="0" fillId="0" borderId="25" xfId="0" applyNumberFormat="1" applyBorder="1" applyAlignment="1">
      <alignment horizontal="left" wrapText="1"/>
    </xf>
    <xf numFmtId="2" fontId="0" fillId="0" borderId="26" xfId="0" applyNumberFormat="1" applyBorder="1" applyAlignment="1">
      <alignment horizontal="left" wrapText="1"/>
    </xf>
    <xf numFmtId="2" fontId="0" fillId="0" borderId="27" xfId="0" applyNumberFormat="1" applyBorder="1" applyAlignment="1">
      <alignment horizontal="left" wrapText="1"/>
    </xf>
    <xf numFmtId="2" fontId="0" fillId="0" borderId="21" xfId="0" applyNumberFormat="1" applyBorder="1" applyAlignment="1">
      <alignment horizontal="left" vertical="top" wrapText="1"/>
    </xf>
  </cellXfs>
  <cellStyles count="3">
    <cellStyle name="Currency" xfId="2" builtinId="4"/>
    <cellStyle name="Good" xfId="1" builtinId="26"/>
    <cellStyle name="Normal" xfId="0" builtinId="0"/>
  </cellStyles>
  <dxfs count="8"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209550</xdr:rowOff>
    </xdr:from>
    <xdr:to>
      <xdr:col>5</xdr:col>
      <xdr:colOff>1009650</xdr:colOff>
      <xdr:row>4</xdr:row>
      <xdr:rowOff>238125</xdr:rowOff>
    </xdr:to>
    <xdr:pic>
      <xdr:nvPicPr>
        <xdr:cNvPr id="2" name="Picture 1" descr="Hillingdon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409575"/>
          <a:ext cx="1704975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498475</xdr:colOff>
      <xdr:row>2</xdr:row>
      <xdr:rowOff>0</xdr:rowOff>
    </xdr:from>
    <xdr:to>
      <xdr:col>5</xdr:col>
      <xdr:colOff>603250</xdr:colOff>
      <xdr:row>14</xdr:row>
      <xdr:rowOff>2256</xdr:rowOff>
    </xdr:to>
    <xdr:pic>
      <xdr:nvPicPr>
        <xdr:cNvPr id="2" name="Picture 1" descr="Hillingdon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425450"/>
          <a:ext cx="3273425" cy="2218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89"/>
  <sheetViews>
    <sheetView tabSelected="1" topLeftCell="A180" zoomScaleNormal="100" workbookViewId="0">
      <selection activeCell="B40" sqref="B40"/>
    </sheetView>
  </sheetViews>
  <sheetFormatPr defaultRowHeight="14.5" x14ac:dyDescent="0.35"/>
  <cols>
    <col min="2" max="2" width="49" style="19" customWidth="1"/>
    <col min="3" max="3" width="10.26953125" style="84" customWidth="1"/>
    <col min="4" max="4" width="41.7265625" style="71" customWidth="1"/>
    <col min="5" max="5" width="12.36328125" customWidth="1"/>
    <col min="6" max="6" width="17" customWidth="1"/>
    <col min="7" max="7" width="13.7265625" customWidth="1"/>
    <col min="9" max="9" width="9.7265625" customWidth="1"/>
    <col min="12" max="12" width="15.81640625" style="22" customWidth="1"/>
    <col min="13" max="13" width="20.36328125" customWidth="1"/>
    <col min="15" max="15" width="18.1796875" style="22" customWidth="1"/>
    <col min="16" max="16" width="20" customWidth="1"/>
    <col min="18" max="18" width="14.54296875" customWidth="1"/>
    <col min="30" max="30" width="23.1796875" customWidth="1"/>
    <col min="33" max="33" width="13.54296875" customWidth="1"/>
    <col min="35" max="35" width="22.81640625" customWidth="1"/>
    <col min="42" max="42" width="25" customWidth="1"/>
    <col min="45" max="45" width="15.54296875" customWidth="1"/>
    <col min="46" max="46" width="22" customWidth="1"/>
    <col min="49" max="49" width="18.54296875" customWidth="1"/>
  </cols>
  <sheetData>
    <row r="1" spans="1:49" ht="15" thickBot="1" x14ac:dyDescent="0.4">
      <c r="A1" s="1"/>
      <c r="T1" t="s">
        <v>97</v>
      </c>
      <c r="U1" t="s">
        <v>97</v>
      </c>
      <c r="V1" t="s">
        <v>100</v>
      </c>
      <c r="W1" t="s">
        <v>103</v>
      </c>
    </row>
    <row r="2" spans="1:49" ht="19" thickBot="1" x14ac:dyDescent="0.5">
      <c r="A2" s="1"/>
      <c r="B2" s="204" t="s">
        <v>13</v>
      </c>
      <c r="C2" s="205"/>
      <c r="D2" s="206"/>
      <c r="T2" t="s">
        <v>98</v>
      </c>
      <c r="U2" t="s">
        <v>98</v>
      </c>
      <c r="V2" t="s">
        <v>101</v>
      </c>
      <c r="W2" t="s">
        <v>104</v>
      </c>
    </row>
    <row r="3" spans="1:49" ht="15" thickBot="1" x14ac:dyDescent="0.4">
      <c r="A3" s="1"/>
      <c r="T3" t="s">
        <v>99</v>
      </c>
      <c r="U3" t="s">
        <v>101</v>
      </c>
      <c r="V3" t="s">
        <v>102</v>
      </c>
      <c r="W3" t="s">
        <v>233</v>
      </c>
    </row>
    <row r="4" spans="1:49" ht="43.5" customHeight="1" x14ac:dyDescent="0.35">
      <c r="A4" s="2">
        <v>1.1000000000000001</v>
      </c>
      <c r="B4" s="97" t="s">
        <v>220</v>
      </c>
      <c r="C4" s="114"/>
      <c r="D4" s="115"/>
      <c r="V4" t="s">
        <v>99</v>
      </c>
    </row>
    <row r="5" spans="1:49" ht="135.75" customHeight="1" x14ac:dyDescent="0.35">
      <c r="A5" s="3">
        <v>1.2</v>
      </c>
      <c r="B5" s="98" t="s">
        <v>221</v>
      </c>
      <c r="C5" s="85"/>
      <c r="D5" s="72" t="s">
        <v>251</v>
      </c>
    </row>
    <row r="6" spans="1:49" x14ac:dyDescent="0.35">
      <c r="A6" s="3">
        <v>1.3</v>
      </c>
      <c r="B6" s="99" t="s">
        <v>2</v>
      </c>
      <c r="C6" s="85"/>
      <c r="D6" s="72"/>
    </row>
    <row r="7" spans="1:49" ht="15" thickBot="1" x14ac:dyDescent="0.4">
      <c r="A7" s="3">
        <v>1.4</v>
      </c>
      <c r="B7" s="100" t="s">
        <v>53</v>
      </c>
      <c r="C7" s="85"/>
      <c r="D7" s="72"/>
      <c r="I7" t="s">
        <v>97</v>
      </c>
      <c r="J7">
        <v>2</v>
      </c>
    </row>
    <row r="8" spans="1:49" ht="15" thickTop="1" x14ac:dyDescent="0.35">
      <c r="A8" s="3">
        <v>1.5</v>
      </c>
      <c r="B8" s="100" t="s">
        <v>54</v>
      </c>
      <c r="C8" s="85"/>
      <c r="D8" s="72"/>
      <c r="E8" s="219" t="s">
        <v>225</v>
      </c>
      <c r="F8" s="220"/>
      <c r="I8" t="s">
        <v>98</v>
      </c>
      <c r="J8">
        <v>0</v>
      </c>
      <c r="U8" s="169" t="s">
        <v>138</v>
      </c>
      <c r="V8" s="169"/>
      <c r="W8" s="169"/>
      <c r="Y8" s="169" t="s">
        <v>216</v>
      </c>
      <c r="Z8" s="169"/>
      <c r="AA8" s="169"/>
      <c r="AC8" t="s">
        <v>166</v>
      </c>
    </row>
    <row r="9" spans="1:49" x14ac:dyDescent="0.35">
      <c r="A9" s="3">
        <v>1.6</v>
      </c>
      <c r="B9" s="100" t="s">
        <v>55</v>
      </c>
      <c r="C9" s="85"/>
      <c r="D9" s="72"/>
      <c r="E9" s="160" t="s">
        <v>120</v>
      </c>
      <c r="F9" s="156">
        <v>1</v>
      </c>
      <c r="I9" t="s">
        <v>99</v>
      </c>
      <c r="J9">
        <v>2</v>
      </c>
      <c r="L9" s="22" t="s">
        <v>167</v>
      </c>
      <c r="R9" t="s">
        <v>137</v>
      </c>
      <c r="U9" t="s">
        <v>160</v>
      </c>
      <c r="Y9" t="s">
        <v>161</v>
      </c>
      <c r="AC9" t="s">
        <v>139</v>
      </c>
      <c r="AD9">
        <v>52</v>
      </c>
      <c r="AF9" t="s">
        <v>162</v>
      </c>
      <c r="AG9">
        <v>52</v>
      </c>
      <c r="AI9" t="s">
        <v>163</v>
      </c>
      <c r="AJ9">
        <v>8</v>
      </c>
      <c r="AM9" t="s">
        <v>168</v>
      </c>
      <c r="AO9" t="s">
        <v>169</v>
      </c>
      <c r="AP9">
        <v>224</v>
      </c>
      <c r="AS9" s="5" t="s">
        <v>217</v>
      </c>
      <c r="AT9" s="5">
        <v>26</v>
      </c>
      <c r="AW9">
        <v>50</v>
      </c>
    </row>
    <row r="10" spans="1:49" x14ac:dyDescent="0.35">
      <c r="A10" s="3">
        <v>1.7</v>
      </c>
      <c r="B10" s="100" t="s">
        <v>3</v>
      </c>
      <c r="C10" s="85"/>
      <c r="D10" s="72"/>
      <c r="E10" s="161" t="s">
        <v>121</v>
      </c>
      <c r="F10" s="157" t="s">
        <v>222</v>
      </c>
      <c r="I10" t="s">
        <v>100</v>
      </c>
      <c r="J10">
        <v>2</v>
      </c>
      <c r="L10" s="25" t="s">
        <v>119</v>
      </c>
      <c r="M10" s="5">
        <v>12</v>
      </c>
      <c r="O10" s="25" t="s">
        <v>230</v>
      </c>
      <c r="P10" s="5">
        <v>66</v>
      </c>
      <c r="R10" s="37">
        <v>1</v>
      </c>
      <c r="S10" s="5">
        <v>0</v>
      </c>
      <c r="U10" s="37">
        <v>1</v>
      </c>
      <c r="V10" s="9">
        <v>0</v>
      </c>
      <c r="Y10" s="37">
        <v>1</v>
      </c>
      <c r="Z10" s="5">
        <v>2</v>
      </c>
      <c r="AC10" s="5">
        <v>52</v>
      </c>
      <c r="AD10" s="5" t="s">
        <v>120</v>
      </c>
      <c r="AF10" s="5">
        <v>52</v>
      </c>
      <c r="AG10" s="5" t="s">
        <v>120</v>
      </c>
      <c r="AI10" s="5">
        <v>8</v>
      </c>
      <c r="AJ10" s="5" t="s">
        <v>120</v>
      </c>
      <c r="AM10">
        <v>12</v>
      </c>
      <c r="AO10">
        <v>224</v>
      </c>
      <c r="AP10" t="s">
        <v>120</v>
      </c>
      <c r="AS10" s="5">
        <v>26</v>
      </c>
      <c r="AT10" s="5" t="s">
        <v>120</v>
      </c>
      <c r="AV10" s="5">
        <v>50</v>
      </c>
      <c r="AW10" s="5" t="s">
        <v>120</v>
      </c>
    </row>
    <row r="11" spans="1:49" ht="26" x14ac:dyDescent="0.35">
      <c r="A11" s="3">
        <v>1.8</v>
      </c>
      <c r="B11" s="100" t="s">
        <v>4</v>
      </c>
      <c r="C11" s="65"/>
      <c r="D11" s="72"/>
      <c r="E11" s="162" t="s">
        <v>215</v>
      </c>
      <c r="F11" s="158" t="s">
        <v>223</v>
      </c>
      <c r="I11" t="s">
        <v>101</v>
      </c>
      <c r="J11">
        <v>1</v>
      </c>
      <c r="L11" s="25">
        <v>12</v>
      </c>
      <c r="M11" s="5" t="s">
        <v>120</v>
      </c>
      <c r="O11" s="25">
        <v>66</v>
      </c>
      <c r="P11" s="5" t="s">
        <v>120</v>
      </c>
      <c r="R11" s="37">
        <v>0.99</v>
      </c>
      <c r="S11" s="5">
        <v>0</v>
      </c>
      <c r="U11" s="37">
        <v>0.99</v>
      </c>
      <c r="V11" s="9">
        <v>0</v>
      </c>
      <c r="Y11" s="37">
        <v>0.99</v>
      </c>
      <c r="Z11" s="5">
        <v>2</v>
      </c>
      <c r="AC11" s="5">
        <v>51</v>
      </c>
      <c r="AD11" s="5" t="s">
        <v>121</v>
      </c>
      <c r="AF11" s="5">
        <v>51</v>
      </c>
      <c r="AG11" s="5" t="s">
        <v>121</v>
      </c>
      <c r="AI11" s="5">
        <v>7</v>
      </c>
      <c r="AJ11" s="5" t="s">
        <v>121</v>
      </c>
      <c r="AM11">
        <v>66</v>
      </c>
      <c r="AO11">
        <v>223</v>
      </c>
      <c r="AP11" t="s">
        <v>121</v>
      </c>
      <c r="AS11" s="5">
        <v>25</v>
      </c>
      <c r="AT11" s="5" t="s">
        <v>121</v>
      </c>
      <c r="AV11" s="5">
        <v>49</v>
      </c>
      <c r="AW11" s="5" t="s">
        <v>121</v>
      </c>
    </row>
    <row r="12" spans="1:49" ht="15" thickBot="1" x14ac:dyDescent="0.4">
      <c r="A12" s="4">
        <v>1.9</v>
      </c>
      <c r="B12" s="101" t="s">
        <v>5</v>
      </c>
      <c r="C12" s="116"/>
      <c r="D12" s="73"/>
      <c r="E12" s="163" t="s">
        <v>122</v>
      </c>
      <c r="F12" s="159" t="s">
        <v>224</v>
      </c>
      <c r="I12" t="s">
        <v>102</v>
      </c>
      <c r="J12">
        <v>0</v>
      </c>
      <c r="L12" s="25">
        <v>11</v>
      </c>
      <c r="M12" s="5" t="s">
        <v>219</v>
      </c>
      <c r="O12" s="25">
        <v>65</v>
      </c>
      <c r="P12" s="5" t="s">
        <v>121</v>
      </c>
      <c r="R12" s="37">
        <v>0.98</v>
      </c>
      <c r="S12" s="5">
        <v>0</v>
      </c>
      <c r="U12" s="37">
        <v>0.98</v>
      </c>
      <c r="V12" s="9">
        <v>0</v>
      </c>
      <c r="Y12" s="37">
        <v>0.98</v>
      </c>
      <c r="Z12" s="5">
        <v>2</v>
      </c>
      <c r="AC12" s="5">
        <v>50</v>
      </c>
      <c r="AD12" s="5" t="s">
        <v>121</v>
      </c>
      <c r="AF12" s="5">
        <v>50</v>
      </c>
      <c r="AG12" s="5" t="s">
        <v>121</v>
      </c>
      <c r="AI12" s="5">
        <v>6</v>
      </c>
      <c r="AJ12" s="5" t="s">
        <v>121</v>
      </c>
      <c r="AM12">
        <v>26</v>
      </c>
      <c r="AO12">
        <v>222</v>
      </c>
      <c r="AP12" t="s">
        <v>121</v>
      </c>
      <c r="AS12" s="5">
        <v>24</v>
      </c>
      <c r="AT12" s="5" t="s">
        <v>121</v>
      </c>
      <c r="AV12" s="5">
        <v>48</v>
      </c>
      <c r="AW12" s="5" t="s">
        <v>121</v>
      </c>
    </row>
    <row r="13" spans="1:49" ht="15" thickBot="1" x14ac:dyDescent="0.4">
      <c r="A13" s="1"/>
      <c r="B13" s="102"/>
      <c r="I13" t="s">
        <v>103</v>
      </c>
      <c r="J13">
        <v>2</v>
      </c>
      <c r="L13" s="25">
        <v>10</v>
      </c>
      <c r="M13" s="5" t="s">
        <v>121</v>
      </c>
      <c r="O13" s="25">
        <v>64</v>
      </c>
      <c r="P13" s="5" t="s">
        <v>121</v>
      </c>
      <c r="R13" s="37">
        <v>0.97</v>
      </c>
      <c r="S13" s="5">
        <v>0</v>
      </c>
      <c r="U13" s="37">
        <v>0.97</v>
      </c>
      <c r="V13" s="9">
        <v>0</v>
      </c>
      <c r="Y13" s="37">
        <v>0.97</v>
      </c>
      <c r="Z13" s="5">
        <v>2</v>
      </c>
      <c r="AC13" s="5">
        <v>49</v>
      </c>
      <c r="AD13" s="5" t="s">
        <v>121</v>
      </c>
      <c r="AF13" s="5">
        <v>49</v>
      </c>
      <c r="AG13" s="5" t="s">
        <v>121</v>
      </c>
      <c r="AI13" s="5">
        <v>5</v>
      </c>
      <c r="AJ13" s="5" t="s">
        <v>215</v>
      </c>
      <c r="AM13">
        <v>52</v>
      </c>
      <c r="AO13">
        <v>221</v>
      </c>
      <c r="AP13" t="s">
        <v>121</v>
      </c>
      <c r="AS13" s="5">
        <v>23</v>
      </c>
      <c r="AT13" s="5" t="s">
        <v>121</v>
      </c>
      <c r="AV13" s="5">
        <v>47</v>
      </c>
      <c r="AW13" s="5" t="s">
        <v>121</v>
      </c>
    </row>
    <row r="14" spans="1:49" ht="19" thickBot="1" x14ac:dyDescent="0.5">
      <c r="A14" s="142">
        <v>2</v>
      </c>
      <c r="B14" s="207" t="s">
        <v>110</v>
      </c>
      <c r="C14" s="207"/>
      <c r="D14" s="164" t="s">
        <v>8</v>
      </c>
      <c r="E14" s="123" t="s">
        <v>95</v>
      </c>
      <c r="F14" s="124" t="s">
        <v>96</v>
      </c>
      <c r="I14" t="s">
        <v>104</v>
      </c>
      <c r="J14">
        <v>2</v>
      </c>
      <c r="L14" s="25">
        <v>9</v>
      </c>
      <c r="M14" s="5" t="s">
        <v>121</v>
      </c>
      <c r="O14" s="25">
        <v>63</v>
      </c>
      <c r="P14" s="5" t="s">
        <v>121</v>
      </c>
      <c r="R14" s="37">
        <v>0.96</v>
      </c>
      <c r="S14" s="5">
        <v>0</v>
      </c>
      <c r="U14" s="37">
        <v>0.96</v>
      </c>
      <c r="V14" s="9">
        <v>0</v>
      </c>
      <c r="Y14" s="37">
        <v>0.96</v>
      </c>
      <c r="Z14" s="5">
        <v>2</v>
      </c>
      <c r="AC14" s="5">
        <v>48</v>
      </c>
      <c r="AD14" s="5" t="s">
        <v>121</v>
      </c>
      <c r="AF14" s="5">
        <v>48</v>
      </c>
      <c r="AG14" s="5" t="s">
        <v>121</v>
      </c>
      <c r="AI14" s="5">
        <v>4</v>
      </c>
      <c r="AJ14" s="5" t="s">
        <v>215</v>
      </c>
      <c r="AM14">
        <v>8</v>
      </c>
      <c r="AO14">
        <v>220</v>
      </c>
      <c r="AP14" t="s">
        <v>121</v>
      </c>
      <c r="AS14" s="5">
        <v>22</v>
      </c>
      <c r="AT14" s="5" t="s">
        <v>121</v>
      </c>
      <c r="AV14" s="5">
        <v>46</v>
      </c>
      <c r="AW14" s="5" t="s">
        <v>121</v>
      </c>
    </row>
    <row r="15" spans="1:49" ht="66.75" customHeight="1" x14ac:dyDescent="0.35">
      <c r="A15" s="111">
        <v>2.1</v>
      </c>
      <c r="B15" s="81" t="s">
        <v>79</v>
      </c>
      <c r="C15" s="121"/>
      <c r="D15" s="122"/>
      <c r="E15" s="145" t="e">
        <f>VLOOKUP($C15,$I$7:$J$14,2,FALSE)</f>
        <v>#N/A</v>
      </c>
      <c r="F15" s="221" t="e">
        <f>IF($E$22&lt;=0,0,E22/M10)</f>
        <v>#N/A</v>
      </c>
      <c r="G15" s="27"/>
      <c r="I15" t="s">
        <v>233</v>
      </c>
      <c r="J15">
        <v>2</v>
      </c>
      <c r="L15" s="25">
        <v>8</v>
      </c>
      <c r="M15" s="5" t="s">
        <v>215</v>
      </c>
      <c r="O15" s="25">
        <v>62</v>
      </c>
      <c r="P15" s="5" t="s">
        <v>121</v>
      </c>
      <c r="R15" s="37">
        <v>0.95</v>
      </c>
      <c r="S15" s="5">
        <v>0</v>
      </c>
      <c r="U15" s="37">
        <v>0.95</v>
      </c>
      <c r="V15" s="9">
        <v>0</v>
      </c>
      <c r="Y15" s="37">
        <v>0.95</v>
      </c>
      <c r="Z15" s="5">
        <v>2</v>
      </c>
      <c r="AC15" s="5">
        <v>47</v>
      </c>
      <c r="AD15" s="5" t="s">
        <v>121</v>
      </c>
      <c r="AF15" s="5">
        <v>47</v>
      </c>
      <c r="AG15" s="5" t="s">
        <v>121</v>
      </c>
      <c r="AI15" s="5">
        <v>3</v>
      </c>
      <c r="AJ15" s="5" t="s">
        <v>122</v>
      </c>
      <c r="AM15">
        <v>50</v>
      </c>
      <c r="AO15">
        <v>219</v>
      </c>
      <c r="AP15" t="s">
        <v>121</v>
      </c>
      <c r="AS15" s="5">
        <v>21</v>
      </c>
      <c r="AT15" s="5" t="s">
        <v>121</v>
      </c>
      <c r="AV15" s="5">
        <v>45</v>
      </c>
      <c r="AW15" s="5" t="s">
        <v>121</v>
      </c>
    </row>
    <row r="16" spans="1:49" ht="107.25" customHeight="1" x14ac:dyDescent="0.35">
      <c r="A16" s="3"/>
      <c r="B16" s="7" t="s">
        <v>80</v>
      </c>
      <c r="C16" s="28"/>
      <c r="D16" s="70"/>
      <c r="E16" s="31" t="e">
        <f t="shared" ref="E16:E21" si="0">VLOOKUP($C16,$I$7:$J$14,2,FALSE)</f>
        <v>#N/A</v>
      </c>
      <c r="F16" s="221"/>
      <c r="G16" s="27"/>
      <c r="L16" s="25">
        <v>7</v>
      </c>
      <c r="M16" s="5" t="s">
        <v>215</v>
      </c>
      <c r="O16" s="25">
        <v>61</v>
      </c>
      <c r="P16" s="5" t="s">
        <v>121</v>
      </c>
      <c r="R16" s="37">
        <v>0.94</v>
      </c>
      <c r="S16" s="5">
        <v>0</v>
      </c>
      <c r="U16" s="37">
        <v>0.94</v>
      </c>
      <c r="V16" s="9">
        <v>0</v>
      </c>
      <c r="Y16" s="37">
        <v>0.94</v>
      </c>
      <c r="Z16" s="5">
        <v>1</v>
      </c>
      <c r="AC16" s="5">
        <v>46</v>
      </c>
      <c r="AD16" s="5" t="s">
        <v>121</v>
      </c>
      <c r="AF16" s="5">
        <v>46</v>
      </c>
      <c r="AG16" s="5" t="s">
        <v>121</v>
      </c>
      <c r="AI16" s="5">
        <v>2</v>
      </c>
      <c r="AJ16" s="5" t="s">
        <v>122</v>
      </c>
      <c r="AM16">
        <v>10</v>
      </c>
      <c r="AO16">
        <v>218</v>
      </c>
      <c r="AP16" t="s">
        <v>121</v>
      </c>
      <c r="AS16" s="5">
        <v>20</v>
      </c>
      <c r="AT16" s="5" t="s">
        <v>121</v>
      </c>
      <c r="AV16" s="5">
        <v>44</v>
      </c>
      <c r="AW16" s="5" t="s">
        <v>121</v>
      </c>
    </row>
    <row r="17" spans="1:49" ht="69" customHeight="1" x14ac:dyDescent="0.35">
      <c r="A17" s="3">
        <v>2.2000000000000002</v>
      </c>
      <c r="B17" s="7" t="s">
        <v>6</v>
      </c>
      <c r="C17" s="28"/>
      <c r="D17" s="69"/>
      <c r="E17" s="31" t="e">
        <f t="shared" si="0"/>
        <v>#N/A</v>
      </c>
      <c r="F17" s="221"/>
      <c r="G17" s="27"/>
      <c r="L17" s="25">
        <v>6</v>
      </c>
      <c r="M17" s="5" t="s">
        <v>215</v>
      </c>
      <c r="O17" s="25">
        <v>60</v>
      </c>
      <c r="P17" s="5" t="s">
        <v>121</v>
      </c>
      <c r="R17" s="37">
        <v>0.93</v>
      </c>
      <c r="S17" s="5">
        <v>0</v>
      </c>
      <c r="U17" s="37">
        <v>0.93</v>
      </c>
      <c r="V17" s="9">
        <v>0</v>
      </c>
      <c r="Y17" s="37">
        <v>0.93</v>
      </c>
      <c r="Z17" s="5">
        <v>1</v>
      </c>
      <c r="AC17" s="5">
        <v>45</v>
      </c>
      <c r="AD17" s="5" t="s">
        <v>121</v>
      </c>
      <c r="AF17" s="5">
        <v>45</v>
      </c>
      <c r="AG17" s="5" t="s">
        <v>121</v>
      </c>
      <c r="AI17" s="5">
        <v>1</v>
      </c>
      <c r="AJ17" s="5" t="s">
        <v>122</v>
      </c>
      <c r="AM17" s="45">
        <f>SUM(AM10:AM16)</f>
        <v>224</v>
      </c>
      <c r="AO17">
        <v>217</v>
      </c>
      <c r="AP17" t="s">
        <v>121</v>
      </c>
      <c r="AS17" s="5">
        <v>19</v>
      </c>
      <c r="AT17" s="5" t="s">
        <v>207</v>
      </c>
      <c r="AV17" s="5">
        <v>43</v>
      </c>
      <c r="AW17" s="5" t="s">
        <v>121</v>
      </c>
    </row>
    <row r="18" spans="1:49" ht="83.25" customHeight="1" x14ac:dyDescent="0.35">
      <c r="A18" s="3">
        <v>2.2999999999999998</v>
      </c>
      <c r="B18" s="7" t="s">
        <v>244</v>
      </c>
      <c r="C18" s="28"/>
      <c r="D18" s="70"/>
      <c r="E18" s="31" t="e">
        <f t="shared" si="0"/>
        <v>#N/A</v>
      </c>
      <c r="F18" s="221"/>
      <c r="G18" s="27"/>
      <c r="L18" s="25">
        <v>5</v>
      </c>
      <c r="M18" s="5" t="s">
        <v>122</v>
      </c>
      <c r="O18" s="25">
        <v>59</v>
      </c>
      <c r="P18" s="5" t="s">
        <v>121</v>
      </c>
      <c r="R18" s="37">
        <v>0.92</v>
      </c>
      <c r="S18" s="5">
        <v>0</v>
      </c>
      <c r="U18" s="37">
        <v>0.92</v>
      </c>
      <c r="V18" s="9">
        <v>0</v>
      </c>
      <c r="Y18" s="37">
        <v>0.92</v>
      </c>
      <c r="Z18" s="5">
        <v>1</v>
      </c>
      <c r="AC18" s="5">
        <v>44</v>
      </c>
      <c r="AD18" s="5" t="s">
        <v>121</v>
      </c>
      <c r="AF18" s="5">
        <v>44</v>
      </c>
      <c r="AG18" s="5" t="s">
        <v>121</v>
      </c>
      <c r="AI18" s="5">
        <v>0</v>
      </c>
      <c r="AJ18" s="5" t="s">
        <v>122</v>
      </c>
      <c r="AO18">
        <v>216</v>
      </c>
      <c r="AP18" t="s">
        <v>121</v>
      </c>
      <c r="AS18" s="5">
        <v>18</v>
      </c>
      <c r="AT18" s="5" t="s">
        <v>207</v>
      </c>
      <c r="AV18" s="5">
        <v>42</v>
      </c>
      <c r="AW18" s="5" t="s">
        <v>121</v>
      </c>
    </row>
    <row r="19" spans="1:49" ht="91.5" customHeight="1" x14ac:dyDescent="0.35">
      <c r="A19" s="3">
        <v>2.4</v>
      </c>
      <c r="B19" s="7" t="s">
        <v>245</v>
      </c>
      <c r="C19" s="86"/>
      <c r="D19" s="74"/>
      <c r="E19" s="38" t="s">
        <v>118</v>
      </c>
      <c r="F19" s="221"/>
      <c r="L19" s="25">
        <v>4</v>
      </c>
      <c r="M19" s="5" t="s">
        <v>122</v>
      </c>
      <c r="O19" s="25">
        <v>58</v>
      </c>
      <c r="P19" s="5" t="s">
        <v>121</v>
      </c>
      <c r="R19" s="37">
        <v>0.91</v>
      </c>
      <c r="S19" s="5">
        <v>0</v>
      </c>
      <c r="U19" s="37">
        <v>0.91</v>
      </c>
      <c r="V19" s="9">
        <v>0</v>
      </c>
      <c r="Y19" s="37">
        <v>0.91</v>
      </c>
      <c r="Z19" s="5">
        <v>1</v>
      </c>
      <c r="AC19" s="5">
        <v>43</v>
      </c>
      <c r="AD19" s="5" t="s">
        <v>121</v>
      </c>
      <c r="AF19" s="5">
        <v>43</v>
      </c>
      <c r="AG19" s="5" t="s">
        <v>121</v>
      </c>
      <c r="AO19">
        <v>215</v>
      </c>
      <c r="AP19" t="s">
        <v>121</v>
      </c>
      <c r="AS19" s="5">
        <v>17</v>
      </c>
      <c r="AT19" s="5" t="s">
        <v>207</v>
      </c>
      <c r="AV19" s="5">
        <v>41</v>
      </c>
      <c r="AW19" s="5" t="s">
        <v>121</v>
      </c>
    </row>
    <row r="20" spans="1:49" ht="102.75" customHeight="1" x14ac:dyDescent="0.35">
      <c r="A20" s="3">
        <v>2.5</v>
      </c>
      <c r="B20" s="7" t="s">
        <v>19</v>
      </c>
      <c r="C20" s="28"/>
      <c r="D20" s="70"/>
      <c r="E20" s="31" t="e">
        <f t="shared" si="0"/>
        <v>#N/A</v>
      </c>
      <c r="F20" s="221"/>
      <c r="G20" s="27"/>
      <c r="L20" s="25">
        <v>3</v>
      </c>
      <c r="M20" s="5" t="s">
        <v>122</v>
      </c>
      <c r="O20" s="25">
        <v>57</v>
      </c>
      <c r="P20" s="5" t="s">
        <v>121</v>
      </c>
      <c r="R20" s="37">
        <v>0.9</v>
      </c>
      <c r="S20" s="5">
        <v>0</v>
      </c>
      <c r="U20" s="37">
        <v>0.9</v>
      </c>
      <c r="V20" s="9">
        <v>0</v>
      </c>
      <c r="Y20" s="37">
        <v>0.9</v>
      </c>
      <c r="Z20" s="5">
        <v>1</v>
      </c>
      <c r="AC20" s="5">
        <v>42</v>
      </c>
      <c r="AD20" s="5" t="s">
        <v>121</v>
      </c>
      <c r="AF20" s="5">
        <v>42</v>
      </c>
      <c r="AG20" s="5" t="s">
        <v>121</v>
      </c>
      <c r="AO20">
        <v>214</v>
      </c>
      <c r="AP20" t="s">
        <v>121</v>
      </c>
      <c r="AS20" s="5">
        <v>16</v>
      </c>
      <c r="AT20" s="5" t="s">
        <v>207</v>
      </c>
      <c r="AV20" s="5">
        <v>40</v>
      </c>
      <c r="AW20" s="5" t="s">
        <v>121</v>
      </c>
    </row>
    <row r="21" spans="1:49" ht="66.75" customHeight="1" thickBot="1" x14ac:dyDescent="0.4">
      <c r="A21" s="3">
        <v>2.6</v>
      </c>
      <c r="B21" s="7" t="s">
        <v>43</v>
      </c>
      <c r="C21" s="28"/>
      <c r="D21" s="70"/>
      <c r="E21" s="31" t="e">
        <f t="shared" si="0"/>
        <v>#N/A</v>
      </c>
      <c r="F21" s="222"/>
      <c r="G21" s="27"/>
      <c r="L21" s="25">
        <v>2</v>
      </c>
      <c r="M21" s="5" t="s">
        <v>122</v>
      </c>
      <c r="O21" s="25">
        <v>56</v>
      </c>
      <c r="P21" s="5" t="s">
        <v>121</v>
      </c>
      <c r="R21" s="37">
        <v>0.89</v>
      </c>
      <c r="S21" s="5">
        <v>0</v>
      </c>
      <c r="U21" s="37">
        <v>0.89</v>
      </c>
      <c r="V21" s="9">
        <v>0</v>
      </c>
      <c r="Y21" s="37">
        <v>0.89</v>
      </c>
      <c r="Z21" s="5">
        <v>1</v>
      </c>
      <c r="AC21" s="5">
        <v>41</v>
      </c>
      <c r="AD21" s="5" t="s">
        <v>121</v>
      </c>
      <c r="AF21" s="5">
        <v>41</v>
      </c>
      <c r="AG21" s="5" t="s">
        <v>121</v>
      </c>
      <c r="AO21">
        <v>213</v>
      </c>
      <c r="AP21" t="s">
        <v>121</v>
      </c>
      <c r="AS21" s="5">
        <v>15</v>
      </c>
      <c r="AT21" s="5" t="s">
        <v>207</v>
      </c>
      <c r="AV21" s="5">
        <v>39</v>
      </c>
      <c r="AW21" s="5" t="s">
        <v>121</v>
      </c>
    </row>
    <row r="22" spans="1:49" ht="24" customHeight="1" thickBot="1" x14ac:dyDescent="0.5">
      <c r="A22" s="211" t="s">
        <v>106</v>
      </c>
      <c r="B22" s="212"/>
      <c r="C22" s="212"/>
      <c r="D22" s="213"/>
      <c r="E22" s="117" t="e">
        <f>SUM(E15,E16,E17,E18,E20,E21)</f>
        <v>#N/A</v>
      </c>
      <c r="F22" s="118" t="e">
        <f>VLOOKUP(E22,L11:M23,2,FALSE)</f>
        <v>#N/A</v>
      </c>
      <c r="G22" s="27"/>
      <c r="L22" s="25">
        <v>1</v>
      </c>
      <c r="M22" s="5" t="s">
        <v>122</v>
      </c>
      <c r="O22" s="25">
        <v>55</v>
      </c>
      <c r="P22" s="5" t="s">
        <v>121</v>
      </c>
      <c r="R22" s="37">
        <v>0.88</v>
      </c>
      <c r="S22" s="5">
        <v>0</v>
      </c>
      <c r="U22" s="37">
        <v>0.88</v>
      </c>
      <c r="V22" s="9">
        <v>0</v>
      </c>
      <c r="Y22" s="37">
        <v>0.88</v>
      </c>
      <c r="Z22" s="5">
        <v>1</v>
      </c>
      <c r="AC22" s="5">
        <v>40</v>
      </c>
      <c r="AD22" s="5" t="s">
        <v>121</v>
      </c>
      <c r="AF22" s="5">
        <v>40</v>
      </c>
      <c r="AG22" s="5" t="s">
        <v>121</v>
      </c>
      <c r="AO22">
        <v>212</v>
      </c>
      <c r="AP22" t="s">
        <v>121</v>
      </c>
      <c r="AS22" s="5">
        <v>14</v>
      </c>
      <c r="AT22" s="5" t="s">
        <v>207</v>
      </c>
      <c r="AV22" s="5">
        <v>38</v>
      </c>
      <c r="AW22" s="5" t="s">
        <v>121</v>
      </c>
    </row>
    <row r="23" spans="1:49" ht="15" thickBot="1" x14ac:dyDescent="0.4">
      <c r="A23" s="214" t="s">
        <v>107</v>
      </c>
      <c r="B23" s="215"/>
      <c r="C23" s="215"/>
      <c r="D23" s="215"/>
      <c r="E23" s="215"/>
      <c r="F23" s="175"/>
      <c r="G23" s="27"/>
      <c r="L23" s="25">
        <v>0</v>
      </c>
      <c r="M23" s="5" t="s">
        <v>122</v>
      </c>
      <c r="O23" s="25">
        <v>54</v>
      </c>
      <c r="P23" s="5" t="s">
        <v>121</v>
      </c>
      <c r="R23" s="37">
        <v>0.87</v>
      </c>
      <c r="S23" s="5">
        <v>0</v>
      </c>
      <c r="U23" s="37">
        <v>0.87</v>
      </c>
      <c r="V23" s="9">
        <v>0</v>
      </c>
      <c r="Y23" s="37">
        <v>0.87</v>
      </c>
      <c r="Z23" s="5">
        <v>1</v>
      </c>
      <c r="AC23" s="5">
        <v>39</v>
      </c>
      <c r="AD23" s="5" t="s">
        <v>121</v>
      </c>
      <c r="AF23" s="5">
        <v>39</v>
      </c>
      <c r="AG23" s="5" t="s">
        <v>121</v>
      </c>
      <c r="AO23">
        <v>211</v>
      </c>
      <c r="AP23" t="s">
        <v>121</v>
      </c>
      <c r="AS23" s="5">
        <v>13</v>
      </c>
      <c r="AT23" s="5" t="s">
        <v>207</v>
      </c>
      <c r="AV23" s="5">
        <v>37</v>
      </c>
      <c r="AW23" s="5" t="s">
        <v>215</v>
      </c>
    </row>
    <row r="24" spans="1:49" ht="409.5" customHeight="1" thickBot="1" x14ac:dyDescent="0.4">
      <c r="A24" s="216"/>
      <c r="B24" s="217"/>
      <c r="C24" s="217"/>
      <c r="D24" s="217"/>
      <c r="E24" s="217"/>
      <c r="F24" s="218"/>
      <c r="G24" s="27"/>
      <c r="M24">
        <v>10</v>
      </c>
      <c r="O24" s="25">
        <v>53</v>
      </c>
      <c r="P24" s="5" t="s">
        <v>121</v>
      </c>
      <c r="R24" s="37">
        <v>0.86</v>
      </c>
      <c r="S24" s="5">
        <v>0</v>
      </c>
      <c r="U24" s="37">
        <v>0.86</v>
      </c>
      <c r="V24" s="9">
        <v>0</v>
      </c>
      <c r="Y24" s="37">
        <v>0.86</v>
      </c>
      <c r="Z24" s="5">
        <v>0</v>
      </c>
      <c r="AC24" s="5">
        <v>38</v>
      </c>
      <c r="AD24" s="5" t="s">
        <v>215</v>
      </c>
      <c r="AF24" s="5">
        <v>38</v>
      </c>
      <c r="AG24" s="5" t="s">
        <v>215</v>
      </c>
      <c r="AO24">
        <v>210</v>
      </c>
      <c r="AP24" t="s">
        <v>121</v>
      </c>
      <c r="AS24" s="5">
        <v>12</v>
      </c>
      <c r="AT24" s="5" t="s">
        <v>122</v>
      </c>
      <c r="AV24" s="5">
        <v>36</v>
      </c>
      <c r="AW24" s="5" t="s">
        <v>215</v>
      </c>
    </row>
    <row r="25" spans="1:49" ht="19" thickBot="1" x14ac:dyDescent="0.5">
      <c r="A25" s="125"/>
      <c r="B25" s="126" t="s">
        <v>105</v>
      </c>
      <c r="C25" s="127"/>
      <c r="D25" s="128"/>
      <c r="E25" s="129"/>
      <c r="F25" s="130"/>
      <c r="L25" s="25">
        <v>10</v>
      </c>
      <c r="M25" s="5" t="s">
        <v>120</v>
      </c>
      <c r="O25" s="25">
        <v>52</v>
      </c>
      <c r="P25" s="5" t="s">
        <v>121</v>
      </c>
      <c r="R25" s="37">
        <v>0.85</v>
      </c>
      <c r="S25" s="5">
        <v>0</v>
      </c>
      <c r="U25" s="37">
        <v>0.85</v>
      </c>
      <c r="V25" s="9">
        <v>0</v>
      </c>
      <c r="Y25" s="37">
        <v>0.85</v>
      </c>
      <c r="Z25" s="5">
        <v>0</v>
      </c>
      <c r="AC25" s="5">
        <v>37</v>
      </c>
      <c r="AD25" s="5" t="s">
        <v>215</v>
      </c>
      <c r="AF25" s="5">
        <v>37</v>
      </c>
      <c r="AG25" s="5" t="s">
        <v>215</v>
      </c>
      <c r="AO25">
        <v>209</v>
      </c>
      <c r="AP25" t="s">
        <v>121</v>
      </c>
      <c r="AS25" s="5">
        <v>11</v>
      </c>
      <c r="AT25" s="5" t="s">
        <v>122</v>
      </c>
      <c r="AV25" s="5">
        <v>35</v>
      </c>
      <c r="AW25" s="5" t="s">
        <v>215</v>
      </c>
    </row>
    <row r="26" spans="1:49" ht="19" thickBot="1" x14ac:dyDescent="0.4">
      <c r="A26" s="142">
        <v>3</v>
      </c>
      <c r="B26" s="202" t="s">
        <v>44</v>
      </c>
      <c r="C26" s="203"/>
      <c r="D26" s="164" t="s">
        <v>8</v>
      </c>
      <c r="E26" s="131" t="s">
        <v>95</v>
      </c>
      <c r="F26" s="132" t="s">
        <v>96</v>
      </c>
      <c r="L26" s="25">
        <v>9</v>
      </c>
      <c r="M26" s="5" t="s">
        <v>121</v>
      </c>
      <c r="O26" s="25">
        <v>51</v>
      </c>
      <c r="P26" s="5" t="s">
        <v>121</v>
      </c>
      <c r="R26" s="37">
        <v>0.84</v>
      </c>
      <c r="S26" s="5">
        <v>0</v>
      </c>
      <c r="U26" s="37">
        <v>0.84</v>
      </c>
      <c r="V26" s="9">
        <v>0</v>
      </c>
      <c r="Y26" s="37">
        <v>0.84</v>
      </c>
      <c r="Z26" s="5">
        <v>0</v>
      </c>
      <c r="AC26" s="5">
        <v>36</v>
      </c>
      <c r="AD26" s="5" t="s">
        <v>215</v>
      </c>
      <c r="AF26" s="5">
        <v>36</v>
      </c>
      <c r="AG26" s="5" t="s">
        <v>215</v>
      </c>
      <c r="AO26">
        <v>208</v>
      </c>
      <c r="AP26" t="s">
        <v>121</v>
      </c>
      <c r="AS26" s="5">
        <v>10</v>
      </c>
      <c r="AT26" s="5" t="s">
        <v>122</v>
      </c>
      <c r="AV26" s="5">
        <v>34</v>
      </c>
      <c r="AW26" s="5" t="s">
        <v>215</v>
      </c>
    </row>
    <row r="27" spans="1:49" ht="17.25" customHeight="1" thickBot="1" x14ac:dyDescent="0.4">
      <c r="A27" s="111">
        <v>3.1</v>
      </c>
      <c r="B27" s="208" t="s">
        <v>246</v>
      </c>
      <c r="C27" s="209"/>
      <c r="D27" s="209"/>
      <c r="E27" s="209"/>
      <c r="F27" s="210"/>
      <c r="L27" s="25">
        <v>8</v>
      </c>
      <c r="M27" s="5" t="s">
        <v>121</v>
      </c>
      <c r="O27" s="25">
        <v>50</v>
      </c>
      <c r="P27" s="5" t="s">
        <v>121</v>
      </c>
      <c r="R27" s="37">
        <v>0.83</v>
      </c>
      <c r="S27" s="5">
        <v>0</v>
      </c>
      <c r="U27" s="37">
        <v>0.83</v>
      </c>
      <c r="V27" s="9">
        <v>0</v>
      </c>
      <c r="Y27" s="37">
        <v>0.83</v>
      </c>
      <c r="Z27" s="5">
        <v>0</v>
      </c>
      <c r="AC27" s="5">
        <v>35</v>
      </c>
      <c r="AD27" s="5" t="s">
        <v>215</v>
      </c>
      <c r="AF27" s="5">
        <v>35</v>
      </c>
      <c r="AG27" s="5" t="s">
        <v>215</v>
      </c>
      <c r="AO27">
        <v>207</v>
      </c>
      <c r="AP27" t="s">
        <v>121</v>
      </c>
      <c r="AS27" s="5">
        <v>9</v>
      </c>
      <c r="AT27" s="5" t="s">
        <v>122</v>
      </c>
      <c r="AV27" s="5">
        <v>33</v>
      </c>
      <c r="AW27" s="5" t="s">
        <v>215</v>
      </c>
    </row>
    <row r="28" spans="1:49" ht="99.75" customHeight="1" x14ac:dyDescent="0.35">
      <c r="A28" s="3">
        <v>3.2</v>
      </c>
      <c r="B28" s="7" t="s">
        <v>50</v>
      </c>
      <c r="C28" s="28"/>
      <c r="D28" s="70"/>
      <c r="E28" s="31" t="e">
        <f>VLOOKUP($C28,$I$7:$J$14,2,FALSE)</f>
        <v>#N/A</v>
      </c>
      <c r="F28" s="223" t="e">
        <f>IF($E$62&lt;=0,0,E62/P10)</f>
        <v>#N/A</v>
      </c>
      <c r="G28" s="27"/>
      <c r="L28" s="25">
        <v>7</v>
      </c>
      <c r="M28" s="5" t="s">
        <v>121</v>
      </c>
      <c r="O28" s="25">
        <v>49</v>
      </c>
      <c r="P28" s="5" t="s">
        <v>121</v>
      </c>
      <c r="R28" s="37">
        <v>0.82</v>
      </c>
      <c r="S28" s="5">
        <v>0</v>
      </c>
      <c r="U28" s="37">
        <v>0.82</v>
      </c>
      <c r="V28" s="9">
        <v>0</v>
      </c>
      <c r="Y28" s="37">
        <v>0.82</v>
      </c>
      <c r="Z28" s="5">
        <v>0</v>
      </c>
      <c r="AC28" s="5">
        <v>34</v>
      </c>
      <c r="AD28" s="5" t="s">
        <v>215</v>
      </c>
      <c r="AF28" s="5">
        <v>34</v>
      </c>
      <c r="AG28" s="5" t="s">
        <v>215</v>
      </c>
      <c r="AO28">
        <v>206</v>
      </c>
      <c r="AP28" t="s">
        <v>121</v>
      </c>
      <c r="AS28" s="5">
        <v>8</v>
      </c>
      <c r="AT28" s="5" t="s">
        <v>122</v>
      </c>
      <c r="AV28" s="5">
        <v>32</v>
      </c>
      <c r="AW28" s="5" t="s">
        <v>215</v>
      </c>
    </row>
    <row r="29" spans="1:49" ht="116.25" customHeight="1" x14ac:dyDescent="0.35">
      <c r="A29" s="3">
        <v>3.3</v>
      </c>
      <c r="B29" s="7" t="s">
        <v>21</v>
      </c>
      <c r="C29" s="28"/>
      <c r="D29" s="70"/>
      <c r="E29" s="31" t="e">
        <f t="shared" ref="E29:E37" si="1">VLOOKUP($C29,$I$7:$J$14,2,FALSE)</f>
        <v>#N/A</v>
      </c>
      <c r="F29" s="221"/>
      <c r="G29" s="27"/>
      <c r="L29" s="25">
        <v>6</v>
      </c>
      <c r="M29" s="5" t="s">
        <v>215</v>
      </c>
      <c r="O29" s="25">
        <v>48</v>
      </c>
      <c r="P29" s="5" t="s">
        <v>215</v>
      </c>
      <c r="R29" s="37">
        <v>0.81</v>
      </c>
      <c r="S29" s="5">
        <v>0</v>
      </c>
      <c r="U29" s="37">
        <v>0.81</v>
      </c>
      <c r="V29" s="9">
        <v>0</v>
      </c>
      <c r="Y29" s="37">
        <v>0.81</v>
      </c>
      <c r="Z29" s="5">
        <v>0</v>
      </c>
      <c r="AC29" s="5">
        <v>33</v>
      </c>
      <c r="AD29" s="5" t="s">
        <v>215</v>
      </c>
      <c r="AF29" s="5">
        <v>33</v>
      </c>
      <c r="AG29" s="5" t="s">
        <v>215</v>
      </c>
      <c r="AO29">
        <v>205</v>
      </c>
      <c r="AP29" t="s">
        <v>121</v>
      </c>
      <c r="AS29" s="5">
        <v>7</v>
      </c>
      <c r="AT29" s="5" t="s">
        <v>122</v>
      </c>
      <c r="AV29" s="5">
        <v>31</v>
      </c>
      <c r="AW29" s="5" t="s">
        <v>215</v>
      </c>
    </row>
    <row r="30" spans="1:49" ht="108" customHeight="1" x14ac:dyDescent="0.35">
      <c r="A30" s="3">
        <v>3.4</v>
      </c>
      <c r="B30" s="7" t="s">
        <v>20</v>
      </c>
      <c r="C30" s="28"/>
      <c r="D30" s="70"/>
      <c r="E30" s="31" t="e">
        <f t="shared" si="1"/>
        <v>#N/A</v>
      </c>
      <c r="F30" s="221"/>
      <c r="G30" s="27"/>
      <c r="L30" s="25">
        <v>5</v>
      </c>
      <c r="M30" s="5" t="s">
        <v>215</v>
      </c>
      <c r="O30" s="25">
        <v>47</v>
      </c>
      <c r="P30" s="5" t="s">
        <v>215</v>
      </c>
      <c r="R30" s="37">
        <v>0.8</v>
      </c>
      <c r="S30" s="5">
        <v>0</v>
      </c>
      <c r="U30" s="37">
        <v>0.8</v>
      </c>
      <c r="V30" s="9">
        <v>0</v>
      </c>
      <c r="Y30" s="37">
        <v>0.8</v>
      </c>
      <c r="Z30" s="5">
        <v>0</v>
      </c>
      <c r="AC30" s="5">
        <v>32</v>
      </c>
      <c r="AD30" s="5" t="s">
        <v>215</v>
      </c>
      <c r="AF30" s="5">
        <v>32</v>
      </c>
      <c r="AG30" s="5" t="s">
        <v>215</v>
      </c>
      <c r="AO30">
        <v>204</v>
      </c>
      <c r="AP30" t="s">
        <v>121</v>
      </c>
      <c r="AS30" s="5">
        <v>6</v>
      </c>
      <c r="AT30" s="5" t="s">
        <v>122</v>
      </c>
      <c r="AV30" s="5">
        <v>30</v>
      </c>
      <c r="AW30" s="5" t="s">
        <v>215</v>
      </c>
    </row>
    <row r="31" spans="1:49" ht="127.5" customHeight="1" x14ac:dyDescent="0.35">
      <c r="A31" s="3">
        <v>3.5</v>
      </c>
      <c r="B31" s="7" t="s">
        <v>192</v>
      </c>
      <c r="C31" s="28"/>
      <c r="D31" s="70"/>
      <c r="E31" s="31" t="e">
        <f t="shared" si="1"/>
        <v>#N/A</v>
      </c>
      <c r="F31" s="221"/>
      <c r="G31" s="27"/>
      <c r="L31" s="25">
        <v>4</v>
      </c>
      <c r="M31" s="5" t="s">
        <v>122</v>
      </c>
      <c r="O31" s="25">
        <v>46</v>
      </c>
      <c r="P31" s="5" t="s">
        <v>215</v>
      </c>
      <c r="R31" s="37">
        <v>0.79</v>
      </c>
      <c r="S31" s="5">
        <v>0</v>
      </c>
      <c r="U31" s="37">
        <v>0.79</v>
      </c>
      <c r="V31" s="9">
        <v>0</v>
      </c>
      <c r="Y31" s="37">
        <v>0.79</v>
      </c>
      <c r="Z31" s="5">
        <v>0</v>
      </c>
      <c r="AC31" s="5">
        <v>31</v>
      </c>
      <c r="AD31" s="5" t="s">
        <v>215</v>
      </c>
      <c r="AF31" s="5">
        <v>31</v>
      </c>
      <c r="AG31" s="5" t="s">
        <v>215</v>
      </c>
      <c r="AO31">
        <v>203</v>
      </c>
      <c r="AP31" t="s">
        <v>121</v>
      </c>
      <c r="AS31" s="5">
        <v>5</v>
      </c>
      <c r="AT31" s="5" t="s">
        <v>122</v>
      </c>
      <c r="AV31" s="5">
        <v>29</v>
      </c>
      <c r="AW31" s="5" t="s">
        <v>215</v>
      </c>
    </row>
    <row r="32" spans="1:49" ht="137.25" customHeight="1" x14ac:dyDescent="0.35">
      <c r="A32" s="3">
        <v>3.6</v>
      </c>
      <c r="B32" s="7" t="s">
        <v>22</v>
      </c>
      <c r="C32" s="28"/>
      <c r="D32" s="70"/>
      <c r="E32" s="31" t="e">
        <f t="shared" si="1"/>
        <v>#N/A</v>
      </c>
      <c r="F32" s="221"/>
      <c r="G32" s="27"/>
      <c r="L32" s="25">
        <v>3</v>
      </c>
      <c r="M32" s="5" t="s">
        <v>122</v>
      </c>
      <c r="O32" s="25">
        <v>45</v>
      </c>
      <c r="P32" s="5" t="s">
        <v>215</v>
      </c>
      <c r="R32" s="37">
        <v>0.78</v>
      </c>
      <c r="S32" s="5">
        <v>0</v>
      </c>
      <c r="U32" s="37">
        <v>0.78</v>
      </c>
      <c r="V32" s="9">
        <v>0</v>
      </c>
      <c r="Y32" s="37">
        <v>0.78</v>
      </c>
      <c r="Z32" s="5">
        <v>0</v>
      </c>
      <c r="AC32" s="5">
        <v>30</v>
      </c>
      <c r="AD32" s="5" t="s">
        <v>215</v>
      </c>
      <c r="AF32" s="5">
        <v>30</v>
      </c>
      <c r="AG32" s="5" t="s">
        <v>215</v>
      </c>
      <c r="AO32">
        <v>202</v>
      </c>
      <c r="AP32" t="s">
        <v>121</v>
      </c>
      <c r="AS32" s="5">
        <v>4</v>
      </c>
      <c r="AT32" s="5" t="s">
        <v>122</v>
      </c>
      <c r="AV32" s="5">
        <v>28</v>
      </c>
      <c r="AW32" s="5" t="s">
        <v>215</v>
      </c>
    </row>
    <row r="33" spans="1:49" ht="148.5" customHeight="1" x14ac:dyDescent="0.35">
      <c r="A33" s="3">
        <v>3.7</v>
      </c>
      <c r="B33" s="79" t="s">
        <v>23</v>
      </c>
      <c r="C33" s="28"/>
      <c r="D33" s="70"/>
      <c r="E33" s="31" t="e">
        <f t="shared" si="1"/>
        <v>#N/A</v>
      </c>
      <c r="F33" s="221"/>
      <c r="G33" s="27"/>
      <c r="L33" s="25">
        <v>2</v>
      </c>
      <c r="M33" s="5" t="s">
        <v>122</v>
      </c>
      <c r="O33" s="25">
        <v>44</v>
      </c>
      <c r="P33" s="5" t="s">
        <v>215</v>
      </c>
      <c r="R33" s="37">
        <v>0.77</v>
      </c>
      <c r="S33" s="5">
        <v>0</v>
      </c>
      <c r="U33" s="37">
        <v>0.77</v>
      </c>
      <c r="V33" s="9">
        <v>0</v>
      </c>
      <c r="Y33" s="37">
        <v>0.77</v>
      </c>
      <c r="Z33" s="5">
        <v>0</v>
      </c>
      <c r="AC33" s="5">
        <v>29</v>
      </c>
      <c r="AD33" s="5" t="s">
        <v>215</v>
      </c>
      <c r="AF33" s="5">
        <v>29</v>
      </c>
      <c r="AG33" s="5" t="s">
        <v>215</v>
      </c>
      <c r="AO33">
        <v>201</v>
      </c>
      <c r="AP33" t="s">
        <v>121</v>
      </c>
      <c r="AS33" s="5">
        <v>3</v>
      </c>
      <c r="AT33" s="5" t="s">
        <v>122</v>
      </c>
      <c r="AV33" s="5">
        <v>27</v>
      </c>
      <c r="AW33" s="5" t="s">
        <v>215</v>
      </c>
    </row>
    <row r="34" spans="1:49" ht="123.75" customHeight="1" x14ac:dyDescent="0.35">
      <c r="A34" s="3">
        <v>3.8</v>
      </c>
      <c r="B34" s="80" t="s">
        <v>34</v>
      </c>
      <c r="C34" s="28"/>
      <c r="D34" s="70"/>
      <c r="E34" s="31" t="e">
        <f t="shared" si="1"/>
        <v>#N/A</v>
      </c>
      <c r="F34" s="221"/>
      <c r="G34" s="27"/>
      <c r="L34" s="25">
        <v>1</v>
      </c>
      <c r="M34" s="5" t="s">
        <v>122</v>
      </c>
      <c r="O34" s="25">
        <v>43</v>
      </c>
      <c r="P34" s="5" t="s">
        <v>215</v>
      </c>
      <c r="R34" s="37">
        <v>0.76</v>
      </c>
      <c r="S34" s="5">
        <v>0</v>
      </c>
      <c r="U34" s="37">
        <v>0.76</v>
      </c>
      <c r="V34" s="9">
        <v>0</v>
      </c>
      <c r="Y34" s="37">
        <v>0.76</v>
      </c>
      <c r="Z34" s="5">
        <v>0</v>
      </c>
      <c r="AC34" s="5">
        <v>28</v>
      </c>
      <c r="AD34" s="5" t="s">
        <v>215</v>
      </c>
      <c r="AF34" s="5">
        <v>28</v>
      </c>
      <c r="AG34" s="5" t="s">
        <v>215</v>
      </c>
      <c r="AO34">
        <v>200</v>
      </c>
      <c r="AP34" t="s">
        <v>121</v>
      </c>
      <c r="AS34" s="5">
        <v>2</v>
      </c>
      <c r="AT34" s="5" t="s">
        <v>122</v>
      </c>
      <c r="AV34" s="5">
        <v>26</v>
      </c>
      <c r="AW34" s="5" t="s">
        <v>215</v>
      </c>
    </row>
    <row r="35" spans="1:49" ht="129.75" customHeight="1" x14ac:dyDescent="0.35">
      <c r="A35" s="3">
        <v>3.9</v>
      </c>
      <c r="B35" s="80" t="s">
        <v>42</v>
      </c>
      <c r="C35" s="28"/>
      <c r="D35" s="69"/>
      <c r="E35" s="31" t="e">
        <f t="shared" si="1"/>
        <v>#N/A</v>
      </c>
      <c r="F35" s="221"/>
      <c r="G35" s="27"/>
      <c r="L35" s="25">
        <v>0</v>
      </c>
      <c r="M35" s="5" t="s">
        <v>122</v>
      </c>
      <c r="O35" s="25">
        <v>42</v>
      </c>
      <c r="P35" s="5" t="s">
        <v>215</v>
      </c>
      <c r="R35" s="37">
        <v>0.75</v>
      </c>
      <c r="S35" s="5">
        <v>0</v>
      </c>
      <c r="U35" s="37">
        <v>0.75</v>
      </c>
      <c r="V35" s="9">
        <v>0</v>
      </c>
      <c r="Y35" s="37">
        <v>0.75</v>
      </c>
      <c r="Z35" s="5">
        <v>0</v>
      </c>
      <c r="AC35" s="5">
        <v>27</v>
      </c>
      <c r="AD35" s="5" t="s">
        <v>215</v>
      </c>
      <c r="AF35" s="5">
        <v>27</v>
      </c>
      <c r="AG35" s="5" t="s">
        <v>215</v>
      </c>
      <c r="AO35">
        <v>199</v>
      </c>
      <c r="AP35" t="s">
        <v>121</v>
      </c>
      <c r="AS35" s="5">
        <v>1</v>
      </c>
      <c r="AT35" s="5" t="s">
        <v>122</v>
      </c>
      <c r="AV35" s="5">
        <v>25</v>
      </c>
      <c r="AW35" s="5" t="s">
        <v>215</v>
      </c>
    </row>
    <row r="36" spans="1:49" ht="130.5" customHeight="1" x14ac:dyDescent="0.35">
      <c r="A36" s="6">
        <v>3.1</v>
      </c>
      <c r="B36" s="80" t="s">
        <v>46</v>
      </c>
      <c r="C36" s="28"/>
      <c r="D36" s="70"/>
      <c r="E36" s="31" t="e">
        <f t="shared" si="1"/>
        <v>#N/A</v>
      </c>
      <c r="F36" s="221"/>
      <c r="G36" s="27"/>
      <c r="O36" s="25">
        <v>41</v>
      </c>
      <c r="P36" s="5" t="s">
        <v>215</v>
      </c>
      <c r="R36" s="37">
        <v>0.74</v>
      </c>
      <c r="S36" s="5">
        <v>0</v>
      </c>
      <c r="U36" s="37">
        <v>0.74</v>
      </c>
      <c r="V36" s="9">
        <v>0</v>
      </c>
      <c r="Y36" s="37">
        <v>0.74</v>
      </c>
      <c r="Z36" s="5">
        <v>-1</v>
      </c>
      <c r="AC36" s="5">
        <v>26</v>
      </c>
      <c r="AD36" s="5" t="s">
        <v>215</v>
      </c>
      <c r="AF36" s="5">
        <v>26</v>
      </c>
      <c r="AG36" s="5" t="s">
        <v>215</v>
      </c>
      <c r="AO36">
        <v>198</v>
      </c>
      <c r="AP36" t="s">
        <v>121</v>
      </c>
      <c r="AS36" s="5">
        <v>0</v>
      </c>
      <c r="AT36" s="5" t="s">
        <v>122</v>
      </c>
      <c r="AV36" s="5">
        <v>24</v>
      </c>
      <c r="AW36" s="5" t="s">
        <v>122</v>
      </c>
    </row>
    <row r="37" spans="1:49" s="8" customFormat="1" ht="84.75" customHeight="1" x14ac:dyDescent="0.35">
      <c r="A37" s="11">
        <v>3.11</v>
      </c>
      <c r="B37" s="80" t="s">
        <v>210</v>
      </c>
      <c r="C37" s="28"/>
      <c r="D37" s="76"/>
      <c r="E37" s="31" t="e">
        <f t="shared" si="1"/>
        <v>#N/A</v>
      </c>
      <c r="F37" s="221"/>
      <c r="G37" s="27"/>
      <c r="L37" s="23"/>
      <c r="O37" s="25">
        <v>40</v>
      </c>
      <c r="P37" s="5" t="s">
        <v>215</v>
      </c>
      <c r="R37" s="37">
        <v>0.73</v>
      </c>
      <c r="S37" s="5">
        <v>0</v>
      </c>
      <c r="U37" s="37">
        <v>0.73</v>
      </c>
      <c r="V37" s="9">
        <v>0</v>
      </c>
      <c r="Y37" s="37">
        <v>0.73</v>
      </c>
      <c r="Z37" s="5">
        <v>-1</v>
      </c>
      <c r="AC37" s="5">
        <v>25</v>
      </c>
      <c r="AD37" s="5" t="s">
        <v>122</v>
      </c>
      <c r="AF37" s="5">
        <v>25</v>
      </c>
      <c r="AG37" s="5" t="s">
        <v>122</v>
      </c>
      <c r="AO37">
        <v>197</v>
      </c>
      <c r="AP37" t="s">
        <v>121</v>
      </c>
      <c r="AS37" s="5">
        <v>-1</v>
      </c>
      <c r="AT37" s="5" t="s">
        <v>122</v>
      </c>
      <c r="AV37" s="5">
        <v>23</v>
      </c>
      <c r="AW37" s="5" t="s">
        <v>122</v>
      </c>
    </row>
    <row r="38" spans="1:49" x14ac:dyDescent="0.35">
      <c r="A38" s="6">
        <v>3.12</v>
      </c>
      <c r="B38" s="103" t="s">
        <v>47</v>
      </c>
      <c r="C38" s="87"/>
      <c r="D38" s="77"/>
      <c r="E38" s="21"/>
      <c r="F38" s="221"/>
      <c r="O38" s="25">
        <v>39</v>
      </c>
      <c r="P38" s="5" t="s">
        <v>215</v>
      </c>
      <c r="R38" s="37">
        <v>0.72</v>
      </c>
      <c r="S38" s="5">
        <v>0</v>
      </c>
      <c r="U38" s="37">
        <v>0.72</v>
      </c>
      <c r="V38" s="9">
        <v>0</v>
      </c>
      <c r="Y38" s="37">
        <v>0.72</v>
      </c>
      <c r="Z38" s="5">
        <v>-1</v>
      </c>
      <c r="AC38" s="5">
        <v>24</v>
      </c>
      <c r="AD38" s="5" t="s">
        <v>122</v>
      </c>
      <c r="AF38" s="5">
        <v>24</v>
      </c>
      <c r="AG38" s="5" t="s">
        <v>122</v>
      </c>
      <c r="AO38">
        <v>196</v>
      </c>
      <c r="AP38" t="s">
        <v>121</v>
      </c>
      <c r="AS38" s="5">
        <v>-2</v>
      </c>
      <c r="AT38" s="5" t="s">
        <v>122</v>
      </c>
      <c r="AV38" s="5">
        <v>22</v>
      </c>
      <c r="AW38" s="5" t="s">
        <v>122</v>
      </c>
    </row>
    <row r="39" spans="1:49" ht="119.25" customHeight="1" x14ac:dyDescent="0.35">
      <c r="A39" s="11">
        <v>3.12</v>
      </c>
      <c r="B39" s="7" t="s">
        <v>24</v>
      </c>
      <c r="C39" s="28"/>
      <c r="D39" s="70"/>
      <c r="E39" s="31" t="e">
        <f t="shared" ref="E39:E61" si="2">VLOOKUP($C39,$I$7:$J$14,2,FALSE)</f>
        <v>#N/A</v>
      </c>
      <c r="F39" s="221"/>
      <c r="G39" s="27"/>
      <c r="O39" s="25">
        <v>38</v>
      </c>
      <c r="P39" s="5" t="s">
        <v>215</v>
      </c>
      <c r="R39" s="37">
        <v>0.71</v>
      </c>
      <c r="S39" s="5">
        <v>0</v>
      </c>
      <c r="U39" s="37">
        <v>0.71</v>
      </c>
      <c r="V39" s="9">
        <v>0</v>
      </c>
      <c r="Y39" s="37">
        <v>0.71</v>
      </c>
      <c r="Z39" s="5">
        <v>-1</v>
      </c>
      <c r="AC39" s="5">
        <v>23</v>
      </c>
      <c r="AD39" s="5" t="s">
        <v>122</v>
      </c>
      <c r="AF39" s="5">
        <v>23</v>
      </c>
      <c r="AG39" s="5" t="s">
        <v>122</v>
      </c>
      <c r="AO39">
        <v>195</v>
      </c>
      <c r="AP39" t="s">
        <v>121</v>
      </c>
      <c r="AS39" s="5">
        <v>-3</v>
      </c>
      <c r="AT39" s="5" t="s">
        <v>122</v>
      </c>
      <c r="AV39" s="5">
        <v>21</v>
      </c>
      <c r="AW39" s="5" t="s">
        <v>122</v>
      </c>
    </row>
    <row r="40" spans="1:49" ht="117.75" customHeight="1" x14ac:dyDescent="0.35">
      <c r="A40" s="11">
        <v>3.13</v>
      </c>
      <c r="B40" s="7" t="s">
        <v>193</v>
      </c>
      <c r="C40" s="28"/>
      <c r="D40" s="70"/>
      <c r="E40" s="31" t="e">
        <f t="shared" si="2"/>
        <v>#N/A</v>
      </c>
      <c r="F40" s="221"/>
      <c r="G40" s="27"/>
      <c r="O40" s="25">
        <v>37</v>
      </c>
      <c r="P40" s="5" t="s">
        <v>215</v>
      </c>
      <c r="R40" s="37">
        <v>0.7</v>
      </c>
      <c r="S40" s="5">
        <v>0</v>
      </c>
      <c r="U40" s="37">
        <v>0.7</v>
      </c>
      <c r="V40" s="9">
        <v>0</v>
      </c>
      <c r="Y40" s="37">
        <v>0.7</v>
      </c>
      <c r="Z40" s="5">
        <v>-2</v>
      </c>
      <c r="AC40" s="5">
        <v>22</v>
      </c>
      <c r="AD40" s="5" t="s">
        <v>122</v>
      </c>
      <c r="AF40" s="5">
        <v>22</v>
      </c>
      <c r="AG40" s="5" t="s">
        <v>122</v>
      </c>
      <c r="AO40">
        <v>194</v>
      </c>
      <c r="AP40" t="s">
        <v>121</v>
      </c>
      <c r="AS40" s="5">
        <v>-4</v>
      </c>
      <c r="AT40" s="5" t="s">
        <v>122</v>
      </c>
      <c r="AV40" s="5">
        <v>20</v>
      </c>
      <c r="AW40" s="5" t="s">
        <v>122</v>
      </c>
    </row>
    <row r="41" spans="1:49" ht="105" customHeight="1" x14ac:dyDescent="0.35">
      <c r="A41" s="6">
        <v>3.14</v>
      </c>
      <c r="B41" s="7" t="s">
        <v>14</v>
      </c>
      <c r="C41" s="28"/>
      <c r="D41" s="70"/>
      <c r="E41" s="31" t="e">
        <f t="shared" si="2"/>
        <v>#N/A</v>
      </c>
      <c r="F41" s="221"/>
      <c r="G41" s="27"/>
      <c r="O41" s="25">
        <v>36</v>
      </c>
      <c r="P41" s="5" t="s">
        <v>215</v>
      </c>
      <c r="R41" s="37">
        <v>0.69</v>
      </c>
      <c r="S41" s="5">
        <v>0</v>
      </c>
      <c r="U41" s="37">
        <v>0.69</v>
      </c>
      <c r="V41" s="9">
        <v>0</v>
      </c>
      <c r="Y41" s="37">
        <v>0.69</v>
      </c>
      <c r="Z41" s="5">
        <v>-2</v>
      </c>
      <c r="AC41" s="5">
        <v>21</v>
      </c>
      <c r="AD41" s="5" t="s">
        <v>122</v>
      </c>
      <c r="AF41" s="5">
        <v>21</v>
      </c>
      <c r="AG41" s="5" t="s">
        <v>122</v>
      </c>
      <c r="AO41">
        <v>193</v>
      </c>
      <c r="AP41" t="s">
        <v>121</v>
      </c>
      <c r="AS41" s="5">
        <v>-5</v>
      </c>
      <c r="AT41" s="5" t="s">
        <v>122</v>
      </c>
      <c r="AV41" s="5">
        <v>19</v>
      </c>
      <c r="AW41" s="5" t="s">
        <v>122</v>
      </c>
    </row>
    <row r="42" spans="1:49" ht="97.5" customHeight="1" x14ac:dyDescent="0.35">
      <c r="A42" s="6">
        <v>3.15</v>
      </c>
      <c r="B42" s="19" t="s">
        <v>200</v>
      </c>
      <c r="C42" s="28"/>
      <c r="D42" s="70"/>
      <c r="E42" s="31" t="e">
        <f t="shared" si="2"/>
        <v>#N/A</v>
      </c>
      <c r="F42" s="221"/>
      <c r="G42" s="27"/>
      <c r="O42" s="25">
        <v>35</v>
      </c>
      <c r="P42" s="5" t="s">
        <v>215</v>
      </c>
      <c r="R42" s="37">
        <v>0.68</v>
      </c>
      <c r="S42" s="5">
        <v>0</v>
      </c>
      <c r="U42" s="37">
        <v>0.68</v>
      </c>
      <c r="V42" s="9">
        <v>0</v>
      </c>
      <c r="Y42" s="37">
        <v>0.68</v>
      </c>
      <c r="Z42" s="5">
        <v>-2</v>
      </c>
      <c r="AC42" s="5">
        <v>20</v>
      </c>
      <c r="AD42" s="5" t="s">
        <v>122</v>
      </c>
      <c r="AF42" s="5">
        <v>20</v>
      </c>
      <c r="AG42" s="5" t="s">
        <v>122</v>
      </c>
      <c r="AO42">
        <v>192</v>
      </c>
      <c r="AP42" t="s">
        <v>121</v>
      </c>
      <c r="AS42" s="5">
        <v>-6</v>
      </c>
      <c r="AT42" s="5" t="s">
        <v>122</v>
      </c>
      <c r="AV42" s="5">
        <v>18</v>
      </c>
      <c r="AW42" s="5" t="s">
        <v>122</v>
      </c>
    </row>
    <row r="43" spans="1:49" ht="116.25" customHeight="1" x14ac:dyDescent="0.35">
      <c r="A43" s="11">
        <v>3.16</v>
      </c>
      <c r="B43" s="80" t="s">
        <v>199</v>
      </c>
      <c r="C43" s="28"/>
      <c r="D43" s="70"/>
      <c r="E43" s="31" t="e">
        <f t="shared" si="2"/>
        <v>#N/A</v>
      </c>
      <c r="F43" s="221"/>
      <c r="G43" s="27"/>
      <c r="O43" s="25">
        <v>34</v>
      </c>
      <c r="P43" s="5" t="s">
        <v>215</v>
      </c>
      <c r="R43" s="37">
        <v>0.67</v>
      </c>
      <c r="S43" s="5">
        <v>0</v>
      </c>
      <c r="U43" s="37">
        <v>0.67</v>
      </c>
      <c r="V43" s="9">
        <v>0</v>
      </c>
      <c r="Y43" s="37">
        <v>0.67</v>
      </c>
      <c r="Z43" s="5">
        <v>-2</v>
      </c>
      <c r="AC43" s="5">
        <v>19</v>
      </c>
      <c r="AD43" s="5" t="s">
        <v>122</v>
      </c>
      <c r="AF43" s="5">
        <v>19</v>
      </c>
      <c r="AG43" s="5" t="s">
        <v>122</v>
      </c>
      <c r="AO43">
        <v>191</v>
      </c>
      <c r="AP43" t="s">
        <v>121</v>
      </c>
      <c r="AS43" s="5">
        <v>-7</v>
      </c>
      <c r="AT43" s="5" t="s">
        <v>122</v>
      </c>
      <c r="AV43" s="5">
        <v>17</v>
      </c>
      <c r="AW43" s="5" t="s">
        <v>122</v>
      </c>
    </row>
    <row r="44" spans="1:49" ht="121.5" customHeight="1" x14ac:dyDescent="0.35">
      <c r="A44" s="11">
        <v>3.17</v>
      </c>
      <c r="B44" s="7" t="s">
        <v>15</v>
      </c>
      <c r="C44" s="28"/>
      <c r="D44" s="76"/>
      <c r="E44" s="31" t="e">
        <f t="shared" si="2"/>
        <v>#N/A</v>
      </c>
      <c r="F44" s="221"/>
      <c r="G44" s="27"/>
      <c r="O44" s="25">
        <v>33</v>
      </c>
      <c r="P44" s="5" t="s">
        <v>215</v>
      </c>
      <c r="R44" s="37">
        <v>0.66</v>
      </c>
      <c r="S44" s="5">
        <v>0</v>
      </c>
      <c r="U44" s="37">
        <v>0.66</v>
      </c>
      <c r="V44" s="9">
        <v>0</v>
      </c>
      <c r="Y44" s="37">
        <v>0.66</v>
      </c>
      <c r="Z44" s="5">
        <v>-2</v>
      </c>
      <c r="AC44" s="5">
        <v>18</v>
      </c>
      <c r="AD44" s="5" t="s">
        <v>122</v>
      </c>
      <c r="AF44" s="5">
        <v>18</v>
      </c>
      <c r="AG44" s="5" t="s">
        <v>122</v>
      </c>
      <c r="AO44">
        <v>190</v>
      </c>
      <c r="AP44" t="s">
        <v>121</v>
      </c>
      <c r="AS44" s="5">
        <v>-8</v>
      </c>
      <c r="AT44" s="5" t="s">
        <v>122</v>
      </c>
      <c r="AV44" s="5">
        <v>16</v>
      </c>
      <c r="AW44" s="5" t="s">
        <v>122</v>
      </c>
    </row>
    <row r="45" spans="1:49" ht="132" customHeight="1" x14ac:dyDescent="0.35">
      <c r="A45" s="11">
        <v>3.18</v>
      </c>
      <c r="B45" s="7" t="s">
        <v>26</v>
      </c>
      <c r="C45" s="28"/>
      <c r="D45" s="69"/>
      <c r="E45" s="31" t="e">
        <f t="shared" si="2"/>
        <v>#N/A</v>
      </c>
      <c r="F45" s="221"/>
      <c r="G45" s="27"/>
      <c r="O45" s="25">
        <v>32</v>
      </c>
      <c r="P45" s="5" t="s">
        <v>122</v>
      </c>
      <c r="R45" s="37">
        <v>0.65</v>
      </c>
      <c r="S45" s="5">
        <v>0</v>
      </c>
      <c r="U45" s="37">
        <v>0.65</v>
      </c>
      <c r="V45" s="9">
        <v>0</v>
      </c>
      <c r="Y45" s="37">
        <v>0.65</v>
      </c>
      <c r="Z45" s="5">
        <v>-2</v>
      </c>
      <c r="AC45" s="5">
        <v>17</v>
      </c>
      <c r="AD45" s="5" t="s">
        <v>122</v>
      </c>
      <c r="AF45" s="5">
        <v>17</v>
      </c>
      <c r="AG45" s="5" t="s">
        <v>122</v>
      </c>
      <c r="AO45">
        <v>189</v>
      </c>
      <c r="AP45" t="s">
        <v>121</v>
      </c>
      <c r="AS45" s="5">
        <v>-9</v>
      </c>
      <c r="AT45" s="5" t="s">
        <v>122</v>
      </c>
      <c r="AV45" s="5">
        <v>15</v>
      </c>
      <c r="AW45" s="5" t="s">
        <v>122</v>
      </c>
    </row>
    <row r="46" spans="1:49" ht="124.5" customHeight="1" x14ac:dyDescent="0.35">
      <c r="A46" s="11">
        <v>3.19</v>
      </c>
      <c r="B46" s="7" t="s">
        <v>25</v>
      </c>
      <c r="C46" s="28"/>
      <c r="D46" s="16"/>
      <c r="E46" s="31" t="e">
        <f t="shared" si="2"/>
        <v>#N/A</v>
      </c>
      <c r="F46" s="221"/>
      <c r="G46" s="27"/>
      <c r="O46" s="25">
        <v>31</v>
      </c>
      <c r="P46" s="5" t="s">
        <v>122</v>
      </c>
      <c r="R46" s="37">
        <v>0.64</v>
      </c>
      <c r="S46" s="5">
        <v>0</v>
      </c>
      <c r="U46" s="37">
        <v>0.64</v>
      </c>
      <c r="V46" s="9">
        <v>0</v>
      </c>
      <c r="Y46" s="37">
        <v>0.64</v>
      </c>
      <c r="Z46" s="5">
        <v>-3</v>
      </c>
      <c r="AC46" s="5">
        <v>16</v>
      </c>
      <c r="AD46" s="5" t="s">
        <v>122</v>
      </c>
      <c r="AF46" s="5">
        <v>16</v>
      </c>
      <c r="AG46" s="5" t="s">
        <v>122</v>
      </c>
      <c r="AO46">
        <v>188</v>
      </c>
      <c r="AP46" t="s">
        <v>121</v>
      </c>
      <c r="AS46" s="5">
        <v>-10</v>
      </c>
      <c r="AT46" s="5" t="s">
        <v>122</v>
      </c>
      <c r="AV46" s="5">
        <v>14</v>
      </c>
      <c r="AW46" s="5" t="s">
        <v>122</v>
      </c>
    </row>
    <row r="47" spans="1:49" ht="102.75" customHeight="1" x14ac:dyDescent="0.35">
      <c r="A47" s="11">
        <v>3.2</v>
      </c>
      <c r="B47" s="7" t="s">
        <v>16</v>
      </c>
      <c r="C47" s="28"/>
      <c r="D47" s="76"/>
      <c r="E47" s="31" t="e">
        <f t="shared" si="2"/>
        <v>#N/A</v>
      </c>
      <c r="F47" s="221"/>
      <c r="G47" s="27"/>
      <c r="O47" s="25">
        <v>30</v>
      </c>
      <c r="P47" s="5" t="s">
        <v>122</v>
      </c>
      <c r="R47" s="37">
        <v>0.63</v>
      </c>
      <c r="S47" s="5">
        <v>0</v>
      </c>
      <c r="U47" s="37">
        <v>0.63</v>
      </c>
      <c r="V47" s="9">
        <v>0</v>
      </c>
      <c r="Y47" s="37">
        <v>0.63</v>
      </c>
      <c r="Z47" s="5">
        <v>-3</v>
      </c>
      <c r="AC47" s="5">
        <v>15</v>
      </c>
      <c r="AD47" s="5" t="s">
        <v>122</v>
      </c>
      <c r="AF47" s="5">
        <v>15</v>
      </c>
      <c r="AG47" s="5" t="s">
        <v>122</v>
      </c>
      <c r="AO47">
        <v>187</v>
      </c>
      <c r="AP47" t="s">
        <v>121</v>
      </c>
      <c r="AS47" s="5">
        <v>-11</v>
      </c>
      <c r="AT47" s="5" t="s">
        <v>122</v>
      </c>
      <c r="AV47" s="5">
        <v>13</v>
      </c>
      <c r="AW47" s="5" t="s">
        <v>122</v>
      </c>
    </row>
    <row r="48" spans="1:49" ht="117.75" customHeight="1" x14ac:dyDescent="0.35">
      <c r="A48" s="11">
        <v>3.21</v>
      </c>
      <c r="B48" s="7" t="s">
        <v>48</v>
      </c>
      <c r="C48" s="28"/>
      <c r="D48" s="70"/>
      <c r="E48" s="31" t="e">
        <f t="shared" si="2"/>
        <v>#N/A</v>
      </c>
      <c r="F48" s="221"/>
      <c r="G48" s="27"/>
      <c r="O48" s="25">
        <v>29</v>
      </c>
      <c r="P48" s="5" t="s">
        <v>122</v>
      </c>
      <c r="R48" s="37">
        <v>0.62</v>
      </c>
      <c r="S48" s="5">
        <v>0</v>
      </c>
      <c r="U48" s="37">
        <v>0.62</v>
      </c>
      <c r="V48" s="9">
        <v>0</v>
      </c>
      <c r="Y48" s="37">
        <v>0.62</v>
      </c>
      <c r="Z48" s="5">
        <v>-3</v>
      </c>
      <c r="AC48" s="5">
        <v>14</v>
      </c>
      <c r="AD48" s="5" t="s">
        <v>122</v>
      </c>
      <c r="AF48" s="5">
        <v>14</v>
      </c>
      <c r="AG48" s="5" t="s">
        <v>122</v>
      </c>
      <c r="AO48">
        <v>186</v>
      </c>
      <c r="AP48" t="s">
        <v>121</v>
      </c>
      <c r="AS48" s="5">
        <v>-12</v>
      </c>
      <c r="AT48" s="5" t="s">
        <v>122</v>
      </c>
      <c r="AV48" s="5">
        <v>12</v>
      </c>
      <c r="AW48" s="5" t="s">
        <v>122</v>
      </c>
    </row>
    <row r="49" spans="1:49" ht="111" customHeight="1" x14ac:dyDescent="0.35">
      <c r="A49" s="11">
        <v>3.22</v>
      </c>
      <c r="B49" s="7" t="s">
        <v>194</v>
      </c>
      <c r="C49" s="28"/>
      <c r="D49" s="70"/>
      <c r="E49" s="31" t="e">
        <f t="shared" si="2"/>
        <v>#N/A</v>
      </c>
      <c r="F49" s="221"/>
      <c r="G49" s="27"/>
      <c r="O49" s="25">
        <v>28</v>
      </c>
      <c r="P49" s="5" t="s">
        <v>122</v>
      </c>
      <c r="R49" s="37">
        <v>0.61</v>
      </c>
      <c r="S49" s="5">
        <v>0</v>
      </c>
      <c r="U49" s="37">
        <v>0.61</v>
      </c>
      <c r="V49" s="9">
        <v>0</v>
      </c>
      <c r="Y49" s="37">
        <v>0.61</v>
      </c>
      <c r="Z49" s="5">
        <v>-3</v>
      </c>
      <c r="AC49" s="5">
        <v>13</v>
      </c>
      <c r="AD49" s="5" t="s">
        <v>122</v>
      </c>
      <c r="AF49" s="5">
        <v>13</v>
      </c>
      <c r="AG49" s="5" t="s">
        <v>122</v>
      </c>
      <c r="AO49">
        <v>185</v>
      </c>
      <c r="AP49" t="s">
        <v>121</v>
      </c>
      <c r="AS49" s="5">
        <v>-13</v>
      </c>
      <c r="AT49" s="5" t="s">
        <v>122</v>
      </c>
      <c r="AV49" s="5">
        <v>11</v>
      </c>
      <c r="AW49" s="5" t="s">
        <v>122</v>
      </c>
    </row>
    <row r="50" spans="1:49" ht="120.75" customHeight="1" x14ac:dyDescent="0.35">
      <c r="A50" s="11">
        <v>3.23</v>
      </c>
      <c r="B50" s="7" t="s">
        <v>49</v>
      </c>
      <c r="C50" s="28"/>
      <c r="D50" s="70"/>
      <c r="E50" s="31" t="e">
        <f t="shared" si="2"/>
        <v>#N/A</v>
      </c>
      <c r="F50" s="221"/>
      <c r="G50" s="27"/>
      <c r="O50" s="25">
        <v>27</v>
      </c>
      <c r="P50" s="5" t="s">
        <v>122</v>
      </c>
      <c r="R50" s="37">
        <v>0.6</v>
      </c>
      <c r="S50" s="5">
        <v>0</v>
      </c>
      <c r="U50" s="37">
        <v>0.6</v>
      </c>
      <c r="V50" s="9">
        <v>0</v>
      </c>
      <c r="Y50" s="37">
        <v>0.6</v>
      </c>
      <c r="Z50" s="5">
        <v>-3</v>
      </c>
      <c r="AC50" s="5">
        <v>12</v>
      </c>
      <c r="AD50" s="5" t="s">
        <v>122</v>
      </c>
      <c r="AF50" s="5">
        <v>12</v>
      </c>
      <c r="AG50" s="5" t="s">
        <v>122</v>
      </c>
      <c r="AO50">
        <v>184</v>
      </c>
      <c r="AP50" t="s">
        <v>121</v>
      </c>
      <c r="AS50" s="5">
        <v>-14</v>
      </c>
      <c r="AT50" s="5" t="s">
        <v>122</v>
      </c>
      <c r="AV50" s="5">
        <v>10</v>
      </c>
      <c r="AW50" s="5" t="s">
        <v>122</v>
      </c>
    </row>
    <row r="51" spans="1:49" s="8" customFormat="1" ht="129.75" customHeight="1" x14ac:dyDescent="0.35">
      <c r="A51" s="11">
        <v>3.24</v>
      </c>
      <c r="B51" s="80" t="s">
        <v>35</v>
      </c>
      <c r="C51" s="28"/>
      <c r="D51" s="76"/>
      <c r="E51" s="31" t="e">
        <f t="shared" si="2"/>
        <v>#N/A</v>
      </c>
      <c r="F51" s="221"/>
      <c r="G51" s="27"/>
      <c r="L51" s="23"/>
      <c r="O51" s="25">
        <v>26</v>
      </c>
      <c r="P51" s="5" t="s">
        <v>122</v>
      </c>
      <c r="R51" s="37">
        <v>0.59</v>
      </c>
      <c r="S51" s="5">
        <v>0</v>
      </c>
      <c r="U51" s="37">
        <v>0.59</v>
      </c>
      <c r="V51" s="9">
        <v>0</v>
      </c>
      <c r="Y51" s="37">
        <v>0.59</v>
      </c>
      <c r="Z51" s="5">
        <v>-4</v>
      </c>
      <c r="AC51" s="5">
        <v>11</v>
      </c>
      <c r="AD51" s="5" t="s">
        <v>122</v>
      </c>
      <c r="AF51" s="5">
        <v>11</v>
      </c>
      <c r="AG51" s="5" t="s">
        <v>122</v>
      </c>
      <c r="AO51">
        <v>183</v>
      </c>
      <c r="AP51" t="s">
        <v>121</v>
      </c>
      <c r="AS51" s="5">
        <v>-15</v>
      </c>
      <c r="AT51" s="5" t="s">
        <v>122</v>
      </c>
      <c r="AV51" s="5">
        <v>9</v>
      </c>
      <c r="AW51" s="5" t="s">
        <v>122</v>
      </c>
    </row>
    <row r="52" spans="1:49" ht="122.25" customHeight="1" x14ac:dyDescent="0.35">
      <c r="A52" s="11">
        <v>3.25</v>
      </c>
      <c r="B52" s="7" t="s">
        <v>62</v>
      </c>
      <c r="C52" s="28"/>
      <c r="D52" s="70"/>
      <c r="E52" s="31" t="e">
        <f t="shared" si="2"/>
        <v>#N/A</v>
      </c>
      <c r="F52" s="221"/>
      <c r="G52" s="27"/>
      <c r="O52" s="25">
        <v>25</v>
      </c>
      <c r="P52" s="5" t="s">
        <v>122</v>
      </c>
      <c r="R52" s="37">
        <v>0.57999999999999996</v>
      </c>
      <c r="S52" s="5">
        <v>0</v>
      </c>
      <c r="U52" s="37">
        <v>0.57999999999999996</v>
      </c>
      <c r="V52" s="9">
        <v>0</v>
      </c>
      <c r="Y52" s="37">
        <v>0.57999999999999996</v>
      </c>
      <c r="Z52" s="5">
        <v>-4</v>
      </c>
      <c r="AC52" s="5">
        <v>10</v>
      </c>
      <c r="AD52" s="5" t="s">
        <v>122</v>
      </c>
      <c r="AF52" s="5">
        <v>10</v>
      </c>
      <c r="AG52" s="5" t="s">
        <v>122</v>
      </c>
      <c r="AO52">
        <v>182</v>
      </c>
      <c r="AP52" t="s">
        <v>121</v>
      </c>
      <c r="AS52" s="5">
        <v>-16</v>
      </c>
      <c r="AT52" s="5" t="s">
        <v>122</v>
      </c>
      <c r="AV52" s="5">
        <v>8</v>
      </c>
      <c r="AW52" s="5" t="s">
        <v>122</v>
      </c>
    </row>
    <row r="53" spans="1:49" ht="125.25" customHeight="1" x14ac:dyDescent="0.35">
      <c r="A53" s="11">
        <v>3.26</v>
      </c>
      <c r="B53" s="7" t="s">
        <v>201</v>
      </c>
      <c r="C53" s="28"/>
      <c r="D53" s="69"/>
      <c r="E53" s="31" t="e">
        <f t="shared" si="2"/>
        <v>#N/A</v>
      </c>
      <c r="F53" s="221"/>
      <c r="G53" s="27"/>
      <c r="O53" s="25">
        <v>24</v>
      </c>
      <c r="P53" s="5" t="s">
        <v>122</v>
      </c>
      <c r="R53" s="37">
        <v>0.56999999999999995</v>
      </c>
      <c r="S53" s="5">
        <v>0</v>
      </c>
      <c r="U53" s="37">
        <v>0.56999999999999995</v>
      </c>
      <c r="V53" s="9">
        <v>0</v>
      </c>
      <c r="Y53" s="37">
        <v>0.56999999999999995</v>
      </c>
      <c r="Z53" s="5">
        <v>-4</v>
      </c>
      <c r="AC53" s="5">
        <v>9</v>
      </c>
      <c r="AD53" s="5" t="s">
        <v>122</v>
      </c>
      <c r="AF53" s="5">
        <v>9</v>
      </c>
      <c r="AG53" s="5" t="s">
        <v>122</v>
      </c>
      <c r="AO53">
        <v>181</v>
      </c>
      <c r="AP53" t="s">
        <v>121</v>
      </c>
      <c r="AS53" s="5">
        <v>-17</v>
      </c>
      <c r="AT53" s="5" t="s">
        <v>122</v>
      </c>
      <c r="AV53" s="5">
        <v>7</v>
      </c>
      <c r="AW53" s="5" t="s">
        <v>122</v>
      </c>
    </row>
    <row r="54" spans="1:49" ht="132" customHeight="1" x14ac:dyDescent="0.35">
      <c r="A54" s="11">
        <v>3.27</v>
      </c>
      <c r="B54" s="7" t="s">
        <v>218</v>
      </c>
      <c r="C54" s="28"/>
      <c r="D54" s="70"/>
      <c r="E54" s="31" t="e">
        <f t="shared" si="2"/>
        <v>#N/A</v>
      </c>
      <c r="F54" s="221"/>
      <c r="G54" s="27"/>
      <c r="O54" s="25">
        <v>23</v>
      </c>
      <c r="P54" s="5" t="s">
        <v>122</v>
      </c>
      <c r="R54" s="37">
        <v>0.56000000000000005</v>
      </c>
      <c r="S54" s="5">
        <v>0</v>
      </c>
      <c r="U54" s="37">
        <v>0.56000000000000005</v>
      </c>
      <c r="V54" s="9">
        <v>0</v>
      </c>
      <c r="Y54" s="37">
        <v>0.56000000000000005</v>
      </c>
      <c r="Z54" s="5">
        <v>-4</v>
      </c>
      <c r="AC54" s="5">
        <v>8</v>
      </c>
      <c r="AD54" s="5" t="s">
        <v>122</v>
      </c>
      <c r="AF54" s="5">
        <v>8</v>
      </c>
      <c r="AG54" s="5" t="s">
        <v>122</v>
      </c>
      <c r="AO54">
        <v>180</v>
      </c>
      <c r="AP54" t="s">
        <v>121</v>
      </c>
      <c r="AS54" s="5">
        <v>-18</v>
      </c>
      <c r="AT54" s="5" t="s">
        <v>122</v>
      </c>
      <c r="AV54" s="5">
        <v>6</v>
      </c>
      <c r="AW54" s="5" t="s">
        <v>122</v>
      </c>
    </row>
    <row r="55" spans="1:49" ht="111" customHeight="1" x14ac:dyDescent="0.35">
      <c r="A55" s="11">
        <v>3.28</v>
      </c>
      <c r="B55" s="7" t="s">
        <v>208</v>
      </c>
      <c r="C55" s="28"/>
      <c r="D55" s="78"/>
      <c r="E55" s="31" t="e">
        <f t="shared" si="2"/>
        <v>#N/A</v>
      </c>
      <c r="F55" s="221"/>
      <c r="G55" s="27"/>
      <c r="O55" s="25">
        <v>22</v>
      </c>
      <c r="P55" s="5" t="s">
        <v>122</v>
      </c>
      <c r="R55" s="37">
        <v>0.55000000000000004</v>
      </c>
      <c r="S55" s="5">
        <v>0</v>
      </c>
      <c r="U55" s="37">
        <v>0.55000000000000004</v>
      </c>
      <c r="V55" s="9">
        <v>0</v>
      </c>
      <c r="Y55" s="37">
        <v>0.55000000000000004</v>
      </c>
      <c r="Z55" s="5">
        <v>-4</v>
      </c>
      <c r="AC55" s="5">
        <v>7</v>
      </c>
      <c r="AD55" s="5" t="s">
        <v>122</v>
      </c>
      <c r="AF55" s="5">
        <v>7</v>
      </c>
      <c r="AG55" s="5" t="s">
        <v>122</v>
      </c>
      <c r="AO55">
        <v>179</v>
      </c>
      <c r="AP55" t="s">
        <v>121</v>
      </c>
      <c r="AS55" s="5">
        <v>-19</v>
      </c>
      <c r="AT55" s="5" t="s">
        <v>122</v>
      </c>
      <c r="AV55" s="5">
        <v>5</v>
      </c>
      <c r="AW55" s="5" t="s">
        <v>122</v>
      </c>
    </row>
    <row r="56" spans="1:49" ht="122.25" customHeight="1" x14ac:dyDescent="0.35">
      <c r="A56" s="11">
        <v>3.29</v>
      </c>
      <c r="B56" s="81" t="s">
        <v>89</v>
      </c>
      <c r="C56" s="28"/>
      <c r="D56" s="78"/>
      <c r="E56" s="31" t="e">
        <f t="shared" si="2"/>
        <v>#N/A</v>
      </c>
      <c r="F56" s="221"/>
      <c r="G56" s="27"/>
      <c r="O56" s="25">
        <v>21</v>
      </c>
      <c r="P56" s="5" t="s">
        <v>122</v>
      </c>
      <c r="R56" s="37">
        <v>0.54</v>
      </c>
      <c r="S56" s="5">
        <v>0</v>
      </c>
      <c r="U56" s="37">
        <v>0.54</v>
      </c>
      <c r="V56" s="9">
        <v>0</v>
      </c>
      <c r="Y56" s="37">
        <v>0.54</v>
      </c>
      <c r="Z56" s="5">
        <v>-5</v>
      </c>
      <c r="AC56" s="5">
        <v>6</v>
      </c>
      <c r="AD56" s="5" t="s">
        <v>122</v>
      </c>
      <c r="AF56" s="5">
        <v>6</v>
      </c>
      <c r="AG56" s="5" t="s">
        <v>122</v>
      </c>
      <c r="AO56">
        <v>178</v>
      </c>
      <c r="AP56" t="s">
        <v>121</v>
      </c>
      <c r="AS56" s="5">
        <v>-20</v>
      </c>
      <c r="AT56" s="5" t="s">
        <v>122</v>
      </c>
      <c r="AV56" s="5">
        <v>4</v>
      </c>
      <c r="AW56" s="5" t="s">
        <v>122</v>
      </c>
    </row>
    <row r="57" spans="1:49" ht="123" customHeight="1" x14ac:dyDescent="0.35">
      <c r="A57" s="11">
        <v>3.3</v>
      </c>
      <c r="B57" s="81" t="s">
        <v>209</v>
      </c>
      <c r="C57" s="28"/>
      <c r="D57" s="78"/>
      <c r="E57" s="31" t="e">
        <f t="shared" si="2"/>
        <v>#N/A</v>
      </c>
      <c r="F57" s="221"/>
      <c r="G57" s="27"/>
      <c r="O57" s="25">
        <v>20</v>
      </c>
      <c r="P57" s="5" t="s">
        <v>122</v>
      </c>
      <c r="R57" s="37">
        <v>0.53</v>
      </c>
      <c r="S57" s="5">
        <v>0</v>
      </c>
      <c r="U57" s="37">
        <v>0.53</v>
      </c>
      <c r="V57" s="9">
        <v>0</v>
      </c>
      <c r="Y57" s="37">
        <v>0.53</v>
      </c>
      <c r="Z57" s="5">
        <v>-5</v>
      </c>
      <c r="AC57" s="5">
        <v>5</v>
      </c>
      <c r="AD57" s="5" t="s">
        <v>122</v>
      </c>
      <c r="AF57" s="5">
        <v>5</v>
      </c>
      <c r="AG57" s="5" t="s">
        <v>122</v>
      </c>
      <c r="AO57">
        <v>177</v>
      </c>
      <c r="AP57" t="s">
        <v>121</v>
      </c>
      <c r="AS57" s="5">
        <v>-21</v>
      </c>
      <c r="AT57" s="5" t="s">
        <v>122</v>
      </c>
      <c r="AV57" s="5">
        <v>3</v>
      </c>
      <c r="AW57" s="5" t="s">
        <v>122</v>
      </c>
    </row>
    <row r="58" spans="1:49" ht="113.25" customHeight="1" x14ac:dyDescent="0.35">
      <c r="A58" s="11">
        <v>3.31</v>
      </c>
      <c r="B58" s="7" t="s">
        <v>129</v>
      </c>
      <c r="C58" s="28"/>
      <c r="D58" s="78"/>
      <c r="E58" s="31" t="e">
        <f t="shared" si="2"/>
        <v>#N/A</v>
      </c>
      <c r="F58" s="221"/>
      <c r="G58" s="27"/>
      <c r="O58" s="25">
        <v>19</v>
      </c>
      <c r="P58" s="5" t="s">
        <v>122</v>
      </c>
      <c r="R58" s="37">
        <v>0.52</v>
      </c>
      <c r="S58" s="5">
        <v>0</v>
      </c>
      <c r="U58" s="37">
        <v>0.52</v>
      </c>
      <c r="V58" s="9">
        <v>0</v>
      </c>
      <c r="Y58" s="37">
        <v>0.52</v>
      </c>
      <c r="Z58" s="5">
        <v>-5</v>
      </c>
      <c r="AC58" s="5">
        <v>4</v>
      </c>
      <c r="AD58" s="5" t="s">
        <v>122</v>
      </c>
      <c r="AF58" s="5">
        <v>4</v>
      </c>
      <c r="AG58" s="5" t="s">
        <v>122</v>
      </c>
      <c r="AO58">
        <v>176</v>
      </c>
      <c r="AP58" t="s">
        <v>121</v>
      </c>
      <c r="AS58" s="5">
        <v>-22</v>
      </c>
      <c r="AT58" s="5" t="s">
        <v>122</v>
      </c>
      <c r="AV58" s="5">
        <v>2</v>
      </c>
      <c r="AW58" s="5" t="s">
        <v>122</v>
      </c>
    </row>
    <row r="59" spans="1:49" ht="128.25" customHeight="1" x14ac:dyDescent="0.35">
      <c r="A59" s="11">
        <v>3.32</v>
      </c>
      <c r="B59" s="81" t="s">
        <v>61</v>
      </c>
      <c r="C59" s="28"/>
      <c r="D59" s="78"/>
      <c r="E59" s="31" t="e">
        <f t="shared" si="2"/>
        <v>#N/A</v>
      </c>
      <c r="F59" s="221"/>
      <c r="G59" s="27"/>
      <c r="O59" s="25">
        <v>18</v>
      </c>
      <c r="P59" s="5" t="s">
        <v>122</v>
      </c>
      <c r="R59" s="37">
        <v>0.51</v>
      </c>
      <c r="S59" s="5">
        <v>0</v>
      </c>
      <c r="U59" s="37">
        <v>0.51</v>
      </c>
      <c r="V59" s="9">
        <v>0</v>
      </c>
      <c r="Y59" s="37">
        <v>0.51</v>
      </c>
      <c r="Z59" s="5">
        <v>-5</v>
      </c>
      <c r="AC59" s="5">
        <v>3</v>
      </c>
      <c r="AD59" s="5" t="s">
        <v>122</v>
      </c>
      <c r="AF59" s="5">
        <v>3</v>
      </c>
      <c r="AG59" s="5" t="s">
        <v>122</v>
      </c>
      <c r="AO59">
        <v>175</v>
      </c>
      <c r="AP59" t="s">
        <v>121</v>
      </c>
      <c r="AS59" s="5">
        <v>-23</v>
      </c>
      <c r="AT59" s="5" t="s">
        <v>122</v>
      </c>
      <c r="AV59" s="5">
        <v>1</v>
      </c>
      <c r="AW59" s="5" t="s">
        <v>122</v>
      </c>
    </row>
    <row r="60" spans="1:49" ht="132" customHeight="1" x14ac:dyDescent="0.35">
      <c r="A60" s="11">
        <v>3.33</v>
      </c>
      <c r="B60" s="81" t="s">
        <v>59</v>
      </c>
      <c r="C60" s="28"/>
      <c r="D60" s="78"/>
      <c r="E60" s="31" t="e">
        <f t="shared" si="2"/>
        <v>#N/A</v>
      </c>
      <c r="F60" s="221"/>
      <c r="G60" s="27"/>
      <c r="O60" s="25">
        <v>17</v>
      </c>
      <c r="P60" s="5" t="s">
        <v>122</v>
      </c>
      <c r="R60" s="37">
        <v>0.5</v>
      </c>
      <c r="S60" s="5">
        <v>0</v>
      </c>
      <c r="U60" s="37">
        <v>0.5</v>
      </c>
      <c r="V60" s="9">
        <v>0</v>
      </c>
      <c r="Y60" s="37">
        <v>0.5</v>
      </c>
      <c r="Z60" s="5">
        <v>-5</v>
      </c>
      <c r="AC60" s="5">
        <v>2</v>
      </c>
      <c r="AD60" s="5" t="s">
        <v>122</v>
      </c>
      <c r="AF60" s="5">
        <v>2</v>
      </c>
      <c r="AG60" s="5" t="s">
        <v>122</v>
      </c>
      <c r="AO60">
        <v>174</v>
      </c>
      <c r="AP60" t="s">
        <v>121</v>
      </c>
      <c r="AS60" s="5">
        <v>-24</v>
      </c>
      <c r="AT60" s="5" t="s">
        <v>122</v>
      </c>
      <c r="AV60" s="5">
        <v>0</v>
      </c>
      <c r="AW60" s="5" t="s">
        <v>122</v>
      </c>
    </row>
    <row r="61" spans="1:49" ht="126.75" customHeight="1" thickBot="1" x14ac:dyDescent="0.4">
      <c r="A61" s="11">
        <v>3.34</v>
      </c>
      <c r="B61" s="81" t="s">
        <v>60</v>
      </c>
      <c r="C61" s="28"/>
      <c r="D61" s="78"/>
      <c r="E61" s="31" t="e">
        <f t="shared" si="2"/>
        <v>#N/A</v>
      </c>
      <c r="F61" s="222"/>
      <c r="G61" s="27"/>
      <c r="O61" s="25">
        <v>16</v>
      </c>
      <c r="P61" s="5" t="s">
        <v>122</v>
      </c>
      <c r="R61" s="37">
        <v>0.49</v>
      </c>
      <c r="S61" s="5">
        <v>0</v>
      </c>
      <c r="U61" s="37">
        <v>0.49</v>
      </c>
      <c r="V61" s="9">
        <v>0</v>
      </c>
      <c r="Y61" s="37">
        <v>0.49</v>
      </c>
      <c r="Z61" s="5">
        <v>-6</v>
      </c>
      <c r="AC61" s="5">
        <v>1</v>
      </c>
      <c r="AD61" s="5" t="s">
        <v>122</v>
      </c>
      <c r="AF61" s="5">
        <v>1</v>
      </c>
      <c r="AG61" s="5" t="s">
        <v>122</v>
      </c>
      <c r="AO61">
        <v>173</v>
      </c>
      <c r="AP61" t="s">
        <v>121</v>
      </c>
      <c r="AS61" s="5">
        <v>-25</v>
      </c>
      <c r="AT61" s="5" t="s">
        <v>122</v>
      </c>
      <c r="AV61" s="5">
        <v>-1</v>
      </c>
      <c r="AW61" s="5" t="s">
        <v>122</v>
      </c>
    </row>
    <row r="62" spans="1:49" ht="24.75" customHeight="1" thickBot="1" x14ac:dyDescent="0.4">
      <c r="A62" s="179" t="s">
        <v>109</v>
      </c>
      <c r="B62" s="180"/>
      <c r="C62" s="180"/>
      <c r="D62" s="181"/>
      <c r="E62" s="133" t="e">
        <f>SUM(E28:E61)</f>
        <v>#N/A</v>
      </c>
      <c r="F62" s="134" t="e">
        <f>VLOOKUP(E62,O11:P81,2,FALSE)</f>
        <v>#N/A</v>
      </c>
      <c r="G62" s="27"/>
      <c r="O62" s="25">
        <v>15</v>
      </c>
      <c r="P62" s="5" t="s">
        <v>122</v>
      </c>
      <c r="R62" s="37">
        <v>0.48</v>
      </c>
      <c r="S62" s="5">
        <v>0</v>
      </c>
      <c r="U62" s="37">
        <v>0.48</v>
      </c>
      <c r="V62" s="9">
        <v>0</v>
      </c>
      <c r="Y62" s="37">
        <v>0.48</v>
      </c>
      <c r="Z62" s="5">
        <v>-6</v>
      </c>
      <c r="AC62" s="5">
        <v>0</v>
      </c>
      <c r="AD62" s="5" t="s">
        <v>122</v>
      </c>
      <c r="AF62" s="5">
        <v>0</v>
      </c>
      <c r="AG62" s="5" t="s">
        <v>122</v>
      </c>
      <c r="AO62">
        <v>172</v>
      </c>
      <c r="AP62" t="s">
        <v>121</v>
      </c>
      <c r="AS62" s="5">
        <v>-26</v>
      </c>
      <c r="AT62" s="5" t="s">
        <v>122</v>
      </c>
      <c r="AV62" s="5">
        <v>-2</v>
      </c>
      <c r="AW62" s="5" t="s">
        <v>122</v>
      </c>
    </row>
    <row r="63" spans="1:49" ht="15" thickBot="1" x14ac:dyDescent="0.4">
      <c r="A63" s="234" t="s">
        <v>108</v>
      </c>
      <c r="B63" s="235"/>
      <c r="C63" s="235"/>
      <c r="D63" s="235"/>
      <c r="E63" s="235"/>
      <c r="F63" s="236"/>
      <c r="G63" s="27"/>
      <c r="O63" s="25">
        <v>14</v>
      </c>
      <c r="P63" s="5" t="s">
        <v>122</v>
      </c>
      <c r="R63" s="37">
        <v>0.47</v>
      </c>
      <c r="S63" s="5">
        <v>0</v>
      </c>
      <c r="U63" s="37">
        <v>0.47</v>
      </c>
      <c r="V63" s="9">
        <v>0</v>
      </c>
      <c r="Y63" s="37">
        <v>0.47</v>
      </c>
      <c r="Z63" s="5">
        <v>-6</v>
      </c>
      <c r="AC63" s="5">
        <v>-1</v>
      </c>
      <c r="AD63" s="5" t="s">
        <v>122</v>
      </c>
      <c r="AO63">
        <v>171</v>
      </c>
      <c r="AP63" t="s">
        <v>121</v>
      </c>
      <c r="AS63" s="5">
        <v>-27</v>
      </c>
      <c r="AT63" s="5" t="s">
        <v>122</v>
      </c>
      <c r="AV63" s="5">
        <v>-3</v>
      </c>
      <c r="AW63" s="5" t="s">
        <v>122</v>
      </c>
    </row>
    <row r="64" spans="1:49" ht="409.5" customHeight="1" thickBot="1" x14ac:dyDescent="0.4">
      <c r="A64" s="237"/>
      <c r="B64" s="238"/>
      <c r="C64" s="238"/>
      <c r="D64" s="238"/>
      <c r="E64" s="238"/>
      <c r="F64" s="239"/>
      <c r="G64" s="27"/>
      <c r="O64" s="25">
        <v>13</v>
      </c>
      <c r="P64" s="5" t="s">
        <v>122</v>
      </c>
      <c r="R64" s="37">
        <v>0.46</v>
      </c>
      <c r="S64" s="5">
        <v>0</v>
      </c>
      <c r="U64" s="37">
        <v>0.46</v>
      </c>
      <c r="V64" s="9">
        <v>0</v>
      </c>
      <c r="Y64" s="37">
        <v>0.46</v>
      </c>
      <c r="Z64" s="5">
        <v>-6</v>
      </c>
      <c r="AC64" s="5">
        <v>-2</v>
      </c>
      <c r="AD64" s="5" t="s">
        <v>122</v>
      </c>
      <c r="AO64">
        <v>170</v>
      </c>
      <c r="AP64" t="s">
        <v>121</v>
      </c>
      <c r="AS64" s="5">
        <v>-28</v>
      </c>
      <c r="AT64" s="5" t="s">
        <v>122</v>
      </c>
      <c r="AV64" s="5">
        <v>-4</v>
      </c>
      <c r="AW64" s="5" t="s">
        <v>122</v>
      </c>
    </row>
    <row r="65" spans="1:49" ht="19" thickBot="1" x14ac:dyDescent="0.4">
      <c r="A65" s="142">
        <v>4</v>
      </c>
      <c r="B65" s="202" t="s">
        <v>51</v>
      </c>
      <c r="C65" s="203"/>
      <c r="D65" s="164" t="s">
        <v>8</v>
      </c>
      <c r="E65" s="131" t="s">
        <v>95</v>
      </c>
      <c r="F65" s="132" t="s">
        <v>96</v>
      </c>
      <c r="G65" s="8"/>
      <c r="O65" s="25">
        <v>12</v>
      </c>
      <c r="P65" s="5" t="s">
        <v>122</v>
      </c>
      <c r="R65" s="37">
        <v>0.45</v>
      </c>
      <c r="S65" s="5">
        <v>0</v>
      </c>
      <c r="U65" s="37">
        <v>0.45</v>
      </c>
      <c r="V65" s="9">
        <v>0</v>
      </c>
      <c r="Y65" s="37">
        <v>0.45</v>
      </c>
      <c r="Z65" s="5">
        <v>-6</v>
      </c>
      <c r="AC65" s="5">
        <v>-3</v>
      </c>
      <c r="AD65" s="5" t="s">
        <v>122</v>
      </c>
      <c r="AO65">
        <v>169</v>
      </c>
      <c r="AP65" t="s">
        <v>121</v>
      </c>
      <c r="AS65" s="5">
        <v>-29</v>
      </c>
      <c r="AT65" s="5" t="s">
        <v>122</v>
      </c>
      <c r="AV65" s="5">
        <v>-5</v>
      </c>
      <c r="AW65" s="5" t="s">
        <v>122</v>
      </c>
    </row>
    <row r="66" spans="1:49" s="8" customFormat="1" ht="69" customHeight="1" x14ac:dyDescent="0.35">
      <c r="A66" s="14">
        <v>4.0999999999999996</v>
      </c>
      <c r="B66" s="81" t="s">
        <v>32</v>
      </c>
      <c r="C66" s="32"/>
      <c r="D66" s="135"/>
      <c r="E66" s="136" t="s">
        <v>118</v>
      </c>
      <c r="F66" s="137"/>
      <c r="L66" s="23"/>
      <c r="O66" s="25">
        <v>11</v>
      </c>
      <c r="P66" s="5" t="s">
        <v>122</v>
      </c>
      <c r="R66" s="37">
        <v>0.44</v>
      </c>
      <c r="S66" s="5">
        <v>0</v>
      </c>
      <c r="U66" s="37">
        <v>0.44</v>
      </c>
      <c r="V66" s="9">
        <v>0</v>
      </c>
      <c r="Y66" s="37">
        <v>0.44</v>
      </c>
      <c r="Z66" s="5">
        <v>-6</v>
      </c>
      <c r="AC66" s="5">
        <v>-4</v>
      </c>
      <c r="AD66" s="5" t="s">
        <v>122</v>
      </c>
      <c r="AO66">
        <v>168</v>
      </c>
      <c r="AP66" t="s">
        <v>121</v>
      </c>
      <c r="AS66" s="5">
        <v>-30</v>
      </c>
      <c r="AT66" s="5" t="s">
        <v>122</v>
      </c>
      <c r="AV66" s="5">
        <v>-6</v>
      </c>
      <c r="AW66" s="5" t="s">
        <v>122</v>
      </c>
    </row>
    <row r="67" spans="1:49" s="8" customFormat="1" ht="61.5" customHeight="1" x14ac:dyDescent="0.35">
      <c r="A67" s="14">
        <v>4.2</v>
      </c>
      <c r="B67" s="34" t="s">
        <v>33</v>
      </c>
      <c r="C67" s="32"/>
      <c r="D67" s="76"/>
      <c r="E67" s="26" t="s">
        <v>118</v>
      </c>
      <c r="F67" s="119"/>
      <c r="L67" s="23"/>
      <c r="O67" s="25">
        <v>10</v>
      </c>
      <c r="P67" s="5" t="s">
        <v>122</v>
      </c>
      <c r="R67" s="37">
        <v>0.43</v>
      </c>
      <c r="S67" s="5">
        <v>0</v>
      </c>
      <c r="U67" s="37">
        <v>0.43</v>
      </c>
      <c r="V67" s="9">
        <v>0</v>
      </c>
      <c r="Y67" s="37">
        <v>0.43</v>
      </c>
      <c r="Z67" s="5">
        <v>-6</v>
      </c>
      <c r="AC67" s="5">
        <v>-5</v>
      </c>
      <c r="AD67" s="5" t="s">
        <v>122</v>
      </c>
      <c r="AO67">
        <v>167</v>
      </c>
      <c r="AP67" t="s">
        <v>215</v>
      </c>
      <c r="AS67" s="5">
        <v>-31</v>
      </c>
      <c r="AT67" s="5" t="s">
        <v>122</v>
      </c>
      <c r="AV67" s="5">
        <v>-7</v>
      </c>
      <c r="AW67" s="5" t="s">
        <v>122</v>
      </c>
    </row>
    <row r="68" spans="1:49" s="8" customFormat="1" ht="30" customHeight="1" x14ac:dyDescent="0.35">
      <c r="A68" s="14" t="s">
        <v>123</v>
      </c>
      <c r="B68" s="34" t="s">
        <v>124</v>
      </c>
      <c r="C68" s="33">
        <f>IF(OR(C67=0,C66=0),0,C67/C66)</f>
        <v>0</v>
      </c>
      <c r="D68" s="91"/>
      <c r="E68" s="42">
        <f>VLOOKUP(C68,$U$10:$V$113,2,FALSE)</f>
        <v>2</v>
      </c>
      <c r="F68" s="119"/>
      <c r="L68" s="23"/>
      <c r="O68" s="109">
        <v>9</v>
      </c>
      <c r="P68" s="9" t="s">
        <v>122</v>
      </c>
      <c r="R68" s="110">
        <v>0.42</v>
      </c>
      <c r="S68" s="5">
        <v>0</v>
      </c>
      <c r="U68" s="110">
        <v>0.42</v>
      </c>
      <c r="V68" s="9">
        <v>0</v>
      </c>
      <c r="Y68" s="110">
        <v>0.42</v>
      </c>
      <c r="Z68" s="9">
        <v>-6</v>
      </c>
      <c r="AC68" s="9">
        <v>-6</v>
      </c>
      <c r="AD68" s="9" t="s">
        <v>122</v>
      </c>
      <c r="AO68">
        <v>166</v>
      </c>
      <c r="AP68" t="s">
        <v>215</v>
      </c>
      <c r="AS68" s="9">
        <v>-32</v>
      </c>
      <c r="AT68" s="9" t="s">
        <v>122</v>
      </c>
      <c r="AV68" s="9">
        <v>-8</v>
      </c>
      <c r="AW68" s="9" t="s">
        <v>122</v>
      </c>
    </row>
    <row r="69" spans="1:49" s="8" customFormat="1" ht="71.25" customHeight="1" x14ac:dyDescent="0.35">
      <c r="A69" s="14">
        <v>4.3</v>
      </c>
      <c r="B69" s="34" t="s">
        <v>126</v>
      </c>
      <c r="C69" s="32"/>
      <c r="D69" s="91"/>
      <c r="E69" s="26" t="s">
        <v>118</v>
      </c>
      <c r="F69" s="119"/>
      <c r="L69" s="23"/>
      <c r="O69" s="25">
        <v>8</v>
      </c>
      <c r="P69" s="5" t="s">
        <v>122</v>
      </c>
      <c r="R69" s="37">
        <v>0.41</v>
      </c>
      <c r="S69" s="5">
        <v>0</v>
      </c>
      <c r="U69" s="37">
        <v>0.41</v>
      </c>
      <c r="V69" s="9">
        <v>0</v>
      </c>
      <c r="Y69" s="37">
        <v>0.41</v>
      </c>
      <c r="Z69" s="5">
        <v>-6</v>
      </c>
      <c r="AC69" s="5">
        <v>-7</v>
      </c>
      <c r="AD69" s="5" t="s">
        <v>122</v>
      </c>
      <c r="AO69">
        <v>165</v>
      </c>
      <c r="AP69" t="s">
        <v>215</v>
      </c>
      <c r="AS69" s="5">
        <v>-33</v>
      </c>
      <c r="AT69" s="5" t="s">
        <v>122</v>
      </c>
      <c r="AV69" s="5">
        <v>-9</v>
      </c>
      <c r="AW69" s="5" t="s">
        <v>122</v>
      </c>
    </row>
    <row r="70" spans="1:49" ht="29.25" customHeight="1" x14ac:dyDescent="0.35">
      <c r="A70" s="111" t="s">
        <v>131</v>
      </c>
      <c r="B70" s="81" t="s">
        <v>125</v>
      </c>
      <c r="C70" s="108">
        <f>IF(OR(C69=0,C67=0),0,C69/C67)</f>
        <v>0</v>
      </c>
      <c r="D70" s="16"/>
      <c r="E70" s="31">
        <f>VLOOKUP($C70,$Y$10:$Z$122,2,FALSE)</f>
        <v>0</v>
      </c>
      <c r="F70" s="120"/>
      <c r="O70" s="25">
        <v>7</v>
      </c>
      <c r="P70" s="5" t="s">
        <v>122</v>
      </c>
      <c r="R70" s="37">
        <v>0.4</v>
      </c>
      <c r="S70" s="5">
        <v>0</v>
      </c>
      <c r="U70" s="37">
        <v>0.4</v>
      </c>
      <c r="V70" s="9">
        <v>0</v>
      </c>
      <c r="Y70" s="37">
        <v>0.4</v>
      </c>
      <c r="Z70" s="5">
        <v>-6</v>
      </c>
      <c r="AC70" s="5">
        <v>-8</v>
      </c>
      <c r="AD70" s="5" t="s">
        <v>122</v>
      </c>
      <c r="AO70">
        <v>164</v>
      </c>
      <c r="AP70" t="s">
        <v>215</v>
      </c>
      <c r="AS70" s="5"/>
      <c r="AT70" s="5"/>
    </row>
    <row r="71" spans="1:49" s="8" customFormat="1" ht="77.25" customHeight="1" x14ac:dyDescent="0.35">
      <c r="A71" s="14">
        <v>4.4000000000000004</v>
      </c>
      <c r="B71" s="34" t="s">
        <v>195</v>
      </c>
      <c r="C71" s="32"/>
      <c r="D71" s="76"/>
      <c r="E71" s="26" t="s">
        <v>118</v>
      </c>
      <c r="F71" s="119"/>
      <c r="L71" s="23"/>
      <c r="O71" s="25">
        <v>6</v>
      </c>
      <c r="P71" s="5" t="s">
        <v>122</v>
      </c>
      <c r="R71" s="37">
        <v>0.39</v>
      </c>
      <c r="S71" s="5">
        <v>0</v>
      </c>
      <c r="U71" s="37">
        <v>0.39</v>
      </c>
      <c r="V71" s="9">
        <v>0</v>
      </c>
      <c r="Y71" s="37">
        <v>0.39</v>
      </c>
      <c r="Z71" s="9">
        <v>-7</v>
      </c>
      <c r="AC71" s="5">
        <v>-9</v>
      </c>
      <c r="AD71" s="5" t="s">
        <v>122</v>
      </c>
      <c r="AO71">
        <v>163</v>
      </c>
      <c r="AP71" t="s">
        <v>215</v>
      </c>
      <c r="AT71"/>
    </row>
    <row r="72" spans="1:49" s="8" customFormat="1" ht="29" x14ac:dyDescent="0.35">
      <c r="A72" s="14" t="s">
        <v>132</v>
      </c>
      <c r="B72" s="34" t="s">
        <v>127</v>
      </c>
      <c r="C72" s="108">
        <f>IF(OR(C71=0,C67=0),0,C71/C67)</f>
        <v>0</v>
      </c>
      <c r="D72" s="91"/>
      <c r="E72" s="31">
        <f>VLOOKUP($C72,$Y$10:$Z$122,2,FALSE)</f>
        <v>0</v>
      </c>
      <c r="F72" s="119"/>
      <c r="L72" s="23"/>
      <c r="O72" s="25">
        <v>5</v>
      </c>
      <c r="P72" s="5" t="s">
        <v>122</v>
      </c>
      <c r="R72" s="37">
        <v>0.38</v>
      </c>
      <c r="S72" s="5">
        <v>0</v>
      </c>
      <c r="U72" s="37">
        <v>0.38</v>
      </c>
      <c r="V72" s="9">
        <v>0</v>
      </c>
      <c r="Y72" s="37">
        <v>0.38</v>
      </c>
      <c r="Z72" s="9">
        <v>-7</v>
      </c>
      <c r="AO72">
        <v>162</v>
      </c>
      <c r="AP72" t="s">
        <v>215</v>
      </c>
      <c r="AT72"/>
    </row>
    <row r="73" spans="1:49" s="8" customFormat="1" ht="80.25" customHeight="1" x14ac:dyDescent="0.35">
      <c r="A73" s="14">
        <v>4.5</v>
      </c>
      <c r="B73" s="34" t="s">
        <v>41</v>
      </c>
      <c r="C73" s="32"/>
      <c r="D73" s="91"/>
      <c r="E73" s="26" t="s">
        <v>118</v>
      </c>
      <c r="F73" s="119"/>
      <c r="L73" s="23"/>
      <c r="O73" s="25">
        <v>4</v>
      </c>
      <c r="P73" s="5" t="s">
        <v>122</v>
      </c>
      <c r="R73" s="37">
        <v>0.37</v>
      </c>
      <c r="S73" s="5">
        <v>0</v>
      </c>
      <c r="U73" s="37">
        <v>0.37</v>
      </c>
      <c r="V73" s="9">
        <v>0</v>
      </c>
      <c r="Y73" s="37">
        <v>0.37</v>
      </c>
      <c r="Z73" s="9">
        <v>-7</v>
      </c>
      <c r="AO73">
        <v>161</v>
      </c>
      <c r="AP73" t="s">
        <v>215</v>
      </c>
      <c r="AT73"/>
    </row>
    <row r="74" spans="1:49" s="8" customFormat="1" ht="29" customHeight="1" x14ac:dyDescent="0.35">
      <c r="A74" s="14" t="s">
        <v>133</v>
      </c>
      <c r="B74" s="34" t="s">
        <v>128</v>
      </c>
      <c r="C74" s="108">
        <f>IF(OR(C73=0,C67=0),0,C73/C67)</f>
        <v>0</v>
      </c>
      <c r="D74" s="91"/>
      <c r="E74" s="42">
        <f>VLOOKUP($C74,$U$10:$V$122,2,FALSE)</f>
        <v>2</v>
      </c>
      <c r="F74" s="119"/>
      <c r="L74" s="23"/>
      <c r="O74" s="25">
        <v>3</v>
      </c>
      <c r="P74" s="5" t="s">
        <v>122</v>
      </c>
      <c r="R74" s="37">
        <v>0.36</v>
      </c>
      <c r="S74" s="5">
        <v>0</v>
      </c>
      <c r="U74" s="37">
        <v>0.36</v>
      </c>
      <c r="V74" s="9">
        <v>0</v>
      </c>
      <c r="Y74" s="37">
        <v>0.36</v>
      </c>
      <c r="Z74" s="9">
        <v>-7</v>
      </c>
      <c r="AO74">
        <v>160</v>
      </c>
      <c r="AP74" t="s">
        <v>215</v>
      </c>
      <c r="AT74"/>
    </row>
    <row r="75" spans="1:49" s="8" customFormat="1" ht="84" customHeight="1" x14ac:dyDescent="0.35">
      <c r="A75" s="14">
        <v>4.5999999999999996</v>
      </c>
      <c r="B75" s="34" t="s">
        <v>202</v>
      </c>
      <c r="C75" s="28"/>
      <c r="D75" s="76"/>
      <c r="E75" s="42" t="e">
        <f>VLOOKUP($C75,$I$7:$J$14,2,FALSE)</f>
        <v>#N/A</v>
      </c>
      <c r="F75" s="119"/>
      <c r="G75" s="27"/>
      <c r="L75" s="23"/>
      <c r="O75" s="25">
        <v>2</v>
      </c>
      <c r="P75" s="5" t="s">
        <v>122</v>
      </c>
      <c r="R75" s="37">
        <v>0.35</v>
      </c>
      <c r="S75" s="5">
        <v>0</v>
      </c>
      <c r="U75" s="37">
        <v>0.35</v>
      </c>
      <c r="V75" s="9">
        <v>0</v>
      </c>
      <c r="Y75" s="37">
        <v>0.35</v>
      </c>
      <c r="Z75" s="9">
        <v>-7</v>
      </c>
      <c r="AO75">
        <v>159</v>
      </c>
      <c r="AP75" t="s">
        <v>215</v>
      </c>
      <c r="AT75"/>
    </row>
    <row r="76" spans="1:49" s="8" customFormat="1" ht="99.65" customHeight="1" x14ac:dyDescent="0.35">
      <c r="A76" s="14">
        <v>4.7</v>
      </c>
      <c r="B76" s="34" t="s">
        <v>67</v>
      </c>
      <c r="C76" s="28"/>
      <c r="D76" s="76"/>
      <c r="E76" s="42" t="e">
        <f t="shared" ref="E76:E80" si="3">VLOOKUP($C76,$I$7:$J$14,2,FALSE)</f>
        <v>#N/A</v>
      </c>
      <c r="F76" s="138" t="e">
        <f>IF($E$89&lt;=0,0,E89/AT9)</f>
        <v>#N/A</v>
      </c>
      <c r="G76" s="27"/>
      <c r="L76" s="23"/>
      <c r="O76" s="25">
        <v>1</v>
      </c>
      <c r="P76" s="5" t="s">
        <v>122</v>
      </c>
      <c r="R76" s="37">
        <v>0.34</v>
      </c>
      <c r="S76" s="5">
        <v>0</v>
      </c>
      <c r="U76" s="37">
        <v>0.34</v>
      </c>
      <c r="V76" s="9">
        <v>0</v>
      </c>
      <c r="Y76" s="37">
        <v>0.34</v>
      </c>
      <c r="Z76" s="9">
        <v>-7</v>
      </c>
      <c r="AO76">
        <v>158</v>
      </c>
      <c r="AP76" t="s">
        <v>215</v>
      </c>
    </row>
    <row r="77" spans="1:49" s="8" customFormat="1" ht="75" customHeight="1" x14ac:dyDescent="0.35">
      <c r="A77" s="14">
        <v>4.8</v>
      </c>
      <c r="B77" s="34" t="s">
        <v>68</v>
      </c>
      <c r="C77" s="28"/>
      <c r="D77" s="76"/>
      <c r="E77" s="42" t="e">
        <f t="shared" si="3"/>
        <v>#N/A</v>
      </c>
      <c r="F77" s="119"/>
      <c r="G77" s="27"/>
      <c r="L77" s="23"/>
      <c r="O77" s="25">
        <v>0</v>
      </c>
      <c r="P77" s="5" t="s">
        <v>122</v>
      </c>
      <c r="R77" s="37">
        <v>0.33</v>
      </c>
      <c r="S77" s="5">
        <v>0</v>
      </c>
      <c r="U77" s="37">
        <v>0.33</v>
      </c>
      <c r="V77" s="9">
        <v>0</v>
      </c>
      <c r="Y77" s="37">
        <v>0.33</v>
      </c>
      <c r="Z77" s="9">
        <v>-7</v>
      </c>
      <c r="AO77">
        <v>157</v>
      </c>
      <c r="AP77" t="s">
        <v>215</v>
      </c>
    </row>
    <row r="78" spans="1:49" s="8" customFormat="1" ht="71.25" customHeight="1" x14ac:dyDescent="0.35">
      <c r="A78" s="14">
        <v>4.9000000000000004</v>
      </c>
      <c r="B78" s="34" t="s">
        <v>71</v>
      </c>
      <c r="C78" s="32"/>
      <c r="D78" s="76"/>
      <c r="E78" s="38" t="s">
        <v>118</v>
      </c>
      <c r="F78" s="119"/>
      <c r="G78"/>
      <c r="L78" s="23"/>
      <c r="O78" s="25"/>
      <c r="P78" s="5"/>
      <c r="R78" s="37">
        <v>0.32</v>
      </c>
      <c r="S78" s="5">
        <v>0</v>
      </c>
      <c r="U78" s="37">
        <v>0.32</v>
      </c>
      <c r="V78" s="9">
        <v>0</v>
      </c>
      <c r="Y78" s="37">
        <v>0.32</v>
      </c>
      <c r="Z78" s="9">
        <v>-7</v>
      </c>
      <c r="AO78" s="8">
        <v>156</v>
      </c>
      <c r="AP78" t="s">
        <v>215</v>
      </c>
    </row>
    <row r="79" spans="1:49" s="8" customFormat="1" ht="80.25" customHeight="1" x14ac:dyDescent="0.35">
      <c r="A79" s="15">
        <v>4.0999999999999996</v>
      </c>
      <c r="B79" s="81" t="s">
        <v>211</v>
      </c>
      <c r="C79" s="28"/>
      <c r="D79" s="76"/>
      <c r="E79" s="42" t="e">
        <f t="shared" si="3"/>
        <v>#N/A</v>
      </c>
      <c r="F79" s="119"/>
      <c r="G79" s="27"/>
      <c r="L79" s="23"/>
      <c r="O79" s="25"/>
      <c r="P79" s="5"/>
      <c r="R79" s="37">
        <v>0.31</v>
      </c>
      <c r="S79" s="5">
        <v>0</v>
      </c>
      <c r="U79" s="37">
        <v>0.31</v>
      </c>
      <c r="V79" s="9">
        <v>0</v>
      </c>
      <c r="Y79" s="37">
        <v>0.31</v>
      </c>
      <c r="Z79" s="9">
        <v>-7</v>
      </c>
      <c r="AO79">
        <v>155</v>
      </c>
      <c r="AP79" t="s">
        <v>215</v>
      </c>
    </row>
    <row r="80" spans="1:49" s="8" customFormat="1" ht="64.5" customHeight="1" x14ac:dyDescent="0.35">
      <c r="A80" s="15">
        <v>4.1100000000000003</v>
      </c>
      <c r="B80" s="34" t="s">
        <v>212</v>
      </c>
      <c r="C80" s="28"/>
      <c r="D80" s="76"/>
      <c r="E80" s="42" t="e">
        <f t="shared" si="3"/>
        <v>#N/A</v>
      </c>
      <c r="F80" s="119"/>
      <c r="G80" s="27"/>
      <c r="L80" s="23"/>
      <c r="O80" s="25"/>
      <c r="P80" s="5"/>
      <c r="R80" s="37">
        <v>0.3</v>
      </c>
      <c r="S80" s="5">
        <v>0</v>
      </c>
      <c r="U80" s="37">
        <v>0.3</v>
      </c>
      <c r="V80" s="9">
        <v>0</v>
      </c>
      <c r="Y80" s="37">
        <v>0.3</v>
      </c>
      <c r="Z80" s="9">
        <v>-7</v>
      </c>
      <c r="AO80">
        <v>154</v>
      </c>
      <c r="AP80" t="s">
        <v>215</v>
      </c>
    </row>
    <row r="81" spans="1:42" s="8" customFormat="1" ht="75" customHeight="1" x14ac:dyDescent="0.35">
      <c r="A81" s="15">
        <v>4.12</v>
      </c>
      <c r="B81" s="34" t="s">
        <v>36</v>
      </c>
      <c r="C81" s="32"/>
      <c r="D81" s="76"/>
      <c r="E81" s="38" t="s">
        <v>118</v>
      </c>
      <c r="F81" s="119"/>
      <c r="G81"/>
      <c r="L81" s="23"/>
      <c r="O81" s="25"/>
      <c r="P81" s="5"/>
      <c r="R81" s="37">
        <v>0.28999999999999998</v>
      </c>
      <c r="S81" s="5">
        <v>0</v>
      </c>
      <c r="U81" s="37">
        <v>0.28999999999999998</v>
      </c>
      <c r="V81" s="9">
        <v>0</v>
      </c>
      <c r="Y81" s="37">
        <v>0.28999999999999998</v>
      </c>
      <c r="Z81" s="9">
        <v>-8</v>
      </c>
      <c r="AO81">
        <v>153</v>
      </c>
      <c r="AP81" t="s">
        <v>215</v>
      </c>
    </row>
    <row r="82" spans="1:42" s="8" customFormat="1" ht="65.25" customHeight="1" x14ac:dyDescent="0.35">
      <c r="A82" s="15" t="s">
        <v>130</v>
      </c>
      <c r="B82" s="80" t="s">
        <v>134</v>
      </c>
      <c r="C82" s="32"/>
      <c r="D82" s="91"/>
      <c r="E82" s="38" t="s">
        <v>118</v>
      </c>
      <c r="F82" s="119"/>
      <c r="G82"/>
      <c r="L82" s="23"/>
      <c r="O82" s="22"/>
      <c r="P82"/>
      <c r="R82" s="37">
        <v>0.28000000000000003</v>
      </c>
      <c r="S82" s="5">
        <v>0</v>
      </c>
      <c r="U82" s="37">
        <v>0.28000000000000003</v>
      </c>
      <c r="V82" s="9">
        <v>0</v>
      </c>
      <c r="Y82" s="37">
        <v>0.28000000000000003</v>
      </c>
      <c r="Z82" s="9">
        <v>-8</v>
      </c>
      <c r="AO82">
        <v>152</v>
      </c>
      <c r="AP82" t="s">
        <v>215</v>
      </c>
    </row>
    <row r="83" spans="1:42" s="8" customFormat="1" ht="34.5" customHeight="1" x14ac:dyDescent="0.35">
      <c r="A83" s="15" t="s">
        <v>135</v>
      </c>
      <c r="B83" s="80" t="s">
        <v>136</v>
      </c>
      <c r="C83" s="88" t="e">
        <f>(ROUND((C82/D9:D9)*100,0))/100</f>
        <v>#DIV/0!</v>
      </c>
      <c r="D83" s="91"/>
      <c r="E83" s="42" t="e">
        <f>VLOOKUP($C83,$U$10:$V$122,2,FALSE)</f>
        <v>#DIV/0!</v>
      </c>
      <c r="F83" s="119"/>
      <c r="G83"/>
      <c r="L83" s="23"/>
      <c r="O83" s="22"/>
      <c r="P83"/>
      <c r="R83" s="37"/>
      <c r="S83" s="5">
        <v>0</v>
      </c>
      <c r="U83" s="37"/>
      <c r="V83" s="9">
        <v>0</v>
      </c>
      <c r="Y83" s="37"/>
      <c r="Z83" s="9">
        <v>-8</v>
      </c>
      <c r="AO83">
        <v>151</v>
      </c>
      <c r="AP83" t="s">
        <v>215</v>
      </c>
    </row>
    <row r="84" spans="1:42" s="8" customFormat="1" ht="70.5" customHeight="1" x14ac:dyDescent="0.35">
      <c r="A84" s="15">
        <v>4.13</v>
      </c>
      <c r="B84" s="79" t="s">
        <v>37</v>
      </c>
      <c r="C84" s="32"/>
      <c r="D84" s="91"/>
      <c r="E84" s="38" t="s">
        <v>118</v>
      </c>
      <c r="F84" s="119"/>
      <c r="G84"/>
      <c r="L84" s="23"/>
      <c r="O84" s="23"/>
      <c r="R84" s="37">
        <v>0.27</v>
      </c>
      <c r="S84" s="5">
        <v>0</v>
      </c>
      <c r="U84" s="37">
        <v>0.27</v>
      </c>
      <c r="V84" s="9">
        <v>0</v>
      </c>
      <c r="Y84" s="37">
        <v>0.27</v>
      </c>
      <c r="Z84" s="9">
        <v>-8</v>
      </c>
      <c r="AO84">
        <v>150</v>
      </c>
      <c r="AP84" t="s">
        <v>215</v>
      </c>
    </row>
    <row r="85" spans="1:42" s="8" customFormat="1" ht="67.5" customHeight="1" x14ac:dyDescent="0.35">
      <c r="A85" s="15">
        <v>4.1399999999999997</v>
      </c>
      <c r="B85" s="80" t="s">
        <v>38</v>
      </c>
      <c r="C85" s="32"/>
      <c r="D85" s="91"/>
      <c r="E85" s="38" t="s">
        <v>118</v>
      </c>
      <c r="F85" s="119"/>
      <c r="G85"/>
      <c r="L85" s="23"/>
      <c r="O85" s="23"/>
      <c r="R85" s="37"/>
      <c r="S85" s="5">
        <v>0</v>
      </c>
      <c r="U85" s="37"/>
      <c r="V85" s="9">
        <v>0</v>
      </c>
      <c r="Y85" s="37"/>
      <c r="Z85" s="9">
        <v>-8</v>
      </c>
      <c r="AO85">
        <v>149</v>
      </c>
      <c r="AP85" t="s">
        <v>215</v>
      </c>
    </row>
    <row r="86" spans="1:42" s="8" customFormat="1" ht="109.5" customHeight="1" x14ac:dyDescent="0.35">
      <c r="A86" s="15">
        <v>4.1500000000000004</v>
      </c>
      <c r="B86" s="80" t="s">
        <v>58</v>
      </c>
      <c r="C86" s="28"/>
      <c r="D86" s="76"/>
      <c r="E86" s="42" t="e">
        <f t="shared" ref="E86:E88" si="4">VLOOKUP($C86,$I$7:$J$14,2,FALSE)</f>
        <v>#N/A</v>
      </c>
      <c r="F86" s="119"/>
      <c r="G86" s="27"/>
      <c r="L86" s="23"/>
      <c r="O86" s="23"/>
      <c r="R86" s="37">
        <v>0.26</v>
      </c>
      <c r="S86" s="5">
        <v>0</v>
      </c>
      <c r="U86" s="37">
        <v>0.26</v>
      </c>
      <c r="V86" s="9">
        <v>0</v>
      </c>
      <c r="Y86" s="37">
        <v>0.26</v>
      </c>
      <c r="Z86" s="9">
        <v>-8</v>
      </c>
      <c r="AO86">
        <v>148</v>
      </c>
      <c r="AP86" t="s">
        <v>215</v>
      </c>
    </row>
    <row r="87" spans="1:42" s="8" customFormat="1" ht="72.75" customHeight="1" x14ac:dyDescent="0.35">
      <c r="A87" s="15">
        <v>4.16</v>
      </c>
      <c r="B87" s="34" t="s">
        <v>82</v>
      </c>
      <c r="C87" s="28"/>
      <c r="D87" s="76"/>
      <c r="E87" s="42" t="e">
        <f t="shared" si="4"/>
        <v>#N/A</v>
      </c>
      <c r="F87" s="119"/>
      <c r="G87" s="27"/>
      <c r="L87" s="23"/>
      <c r="O87" s="23"/>
      <c r="R87" s="37">
        <v>0.25</v>
      </c>
      <c r="S87" s="5">
        <v>0</v>
      </c>
      <c r="U87" s="37">
        <v>0.25</v>
      </c>
      <c r="V87" s="9">
        <v>0</v>
      </c>
      <c r="Y87" s="37">
        <v>0.25</v>
      </c>
      <c r="Z87" s="9">
        <v>-8</v>
      </c>
      <c r="AO87">
        <v>147</v>
      </c>
      <c r="AP87" t="s">
        <v>215</v>
      </c>
    </row>
    <row r="88" spans="1:42" s="8" customFormat="1" ht="63.75" customHeight="1" thickBot="1" x14ac:dyDescent="0.4">
      <c r="A88" s="15">
        <v>4.17</v>
      </c>
      <c r="B88" s="34" t="s">
        <v>69</v>
      </c>
      <c r="C88" s="28"/>
      <c r="D88" s="76"/>
      <c r="E88" s="42" t="e">
        <f t="shared" si="4"/>
        <v>#N/A</v>
      </c>
      <c r="F88" s="139"/>
      <c r="G88" s="27"/>
      <c r="L88" s="23"/>
      <c r="O88" s="23"/>
      <c r="R88" s="37">
        <v>0.24</v>
      </c>
      <c r="S88" s="5">
        <v>0</v>
      </c>
      <c r="U88" s="37">
        <v>0.24</v>
      </c>
      <c r="V88" s="9">
        <v>0</v>
      </c>
      <c r="Y88" s="37">
        <v>0.24</v>
      </c>
      <c r="Z88" s="9">
        <v>-8</v>
      </c>
      <c r="AO88">
        <v>146</v>
      </c>
      <c r="AP88" t="s">
        <v>215</v>
      </c>
    </row>
    <row r="89" spans="1:42" s="8" customFormat="1" ht="18.75" customHeight="1" thickBot="1" x14ac:dyDescent="0.4">
      <c r="A89" s="179" t="s">
        <v>187</v>
      </c>
      <c r="B89" s="180"/>
      <c r="C89" s="180"/>
      <c r="D89" s="181"/>
      <c r="E89" s="133" t="e">
        <f>IF(C67=0,8+SUM(E75,E76,E77,E79,E80,E83,E86,E87,E88),SUM(E68,E70,E72,E74,E75,E76,E77,E79,E80,E83,E86,E87,E88))</f>
        <v>#N/A</v>
      </c>
      <c r="F89" s="140" t="e">
        <f>VLOOKUP(E89,AS10:AT69,2,FALSE)</f>
        <v>#N/A</v>
      </c>
      <c r="G89" s="27"/>
      <c r="L89" s="23"/>
      <c r="O89" s="23"/>
      <c r="R89" s="37">
        <v>0.23</v>
      </c>
      <c r="S89" s="5">
        <v>0</v>
      </c>
      <c r="U89" s="37">
        <v>0.23</v>
      </c>
      <c r="V89" s="9">
        <v>0</v>
      </c>
      <c r="Y89" s="37">
        <v>0.23</v>
      </c>
      <c r="Z89" s="9">
        <v>-8</v>
      </c>
      <c r="AO89">
        <v>145</v>
      </c>
      <c r="AP89" t="s">
        <v>215</v>
      </c>
    </row>
    <row r="90" spans="1:42" s="8" customFormat="1" ht="18.649999999999999" customHeight="1" thickBot="1" x14ac:dyDescent="0.4">
      <c r="A90" s="182" t="s">
        <v>196</v>
      </c>
      <c r="B90" s="183"/>
      <c r="C90" s="183"/>
      <c r="D90" s="183"/>
      <c r="E90" s="183"/>
      <c r="F90" s="201"/>
      <c r="G90" s="27"/>
      <c r="L90" s="23"/>
      <c r="O90" s="23"/>
      <c r="R90" s="37">
        <v>0.22</v>
      </c>
      <c r="S90" s="5">
        <v>0</v>
      </c>
      <c r="U90" s="37">
        <v>0.22</v>
      </c>
      <c r="V90" s="9">
        <v>0</v>
      </c>
      <c r="Y90" s="37">
        <v>0.22</v>
      </c>
      <c r="Z90" s="9">
        <v>-8</v>
      </c>
      <c r="AO90">
        <v>144</v>
      </c>
      <c r="AP90" t="s">
        <v>215</v>
      </c>
    </row>
    <row r="91" spans="1:42" s="8" customFormat="1" ht="409.5" customHeight="1" thickBot="1" x14ac:dyDescent="0.4">
      <c r="A91" s="198"/>
      <c r="B91" s="199"/>
      <c r="C91" s="199"/>
      <c r="D91" s="199"/>
      <c r="E91" s="199"/>
      <c r="F91" s="200"/>
      <c r="G91" s="27"/>
      <c r="L91" s="23"/>
      <c r="O91" s="23"/>
      <c r="R91" s="37">
        <v>0.21</v>
      </c>
      <c r="S91" s="5">
        <v>0</v>
      </c>
      <c r="U91" s="37">
        <v>0.21</v>
      </c>
      <c r="V91" s="9">
        <v>0</v>
      </c>
      <c r="Y91" s="37">
        <v>0.21</v>
      </c>
      <c r="Z91" s="9">
        <v>-8</v>
      </c>
      <c r="AO91">
        <v>143</v>
      </c>
      <c r="AP91" t="s">
        <v>215</v>
      </c>
    </row>
    <row r="92" spans="1:42" ht="19" thickBot="1" x14ac:dyDescent="0.4">
      <c r="A92" s="142">
        <v>5</v>
      </c>
      <c r="B92" s="202" t="s">
        <v>45</v>
      </c>
      <c r="C92" s="203"/>
      <c r="D92" s="164" t="s">
        <v>8</v>
      </c>
      <c r="E92" s="131" t="s">
        <v>95</v>
      </c>
      <c r="F92" s="132" t="s">
        <v>96</v>
      </c>
      <c r="G92" s="8"/>
      <c r="R92" s="37">
        <v>0.2</v>
      </c>
      <c r="S92" s="5">
        <v>0</v>
      </c>
      <c r="U92" s="37">
        <v>0.2</v>
      </c>
      <c r="V92" s="9">
        <v>0</v>
      </c>
      <c r="Y92" s="37">
        <v>0.2</v>
      </c>
      <c r="Z92" s="9">
        <v>-8</v>
      </c>
      <c r="AO92">
        <v>142</v>
      </c>
      <c r="AP92" t="s">
        <v>215</v>
      </c>
    </row>
    <row r="93" spans="1:42" s="8" customFormat="1" ht="60" customHeight="1" x14ac:dyDescent="0.35">
      <c r="A93" s="14">
        <v>5.0999999999999996</v>
      </c>
      <c r="B93" s="81" t="s">
        <v>213</v>
      </c>
      <c r="C93" s="121"/>
      <c r="D93" s="135"/>
      <c r="E93" s="141" t="e">
        <f>VLOOKUP($C93,$I$7:$J$14,2,FALSE)</f>
        <v>#N/A</v>
      </c>
      <c r="F93" s="223" t="e">
        <f>IF($E$122&lt;=0,0,E122/AG9)</f>
        <v>#N/A</v>
      </c>
      <c r="G93" s="27"/>
      <c r="L93" s="23"/>
      <c r="O93" s="23"/>
      <c r="R93" s="37">
        <v>0.19</v>
      </c>
      <c r="S93" s="5">
        <v>0</v>
      </c>
      <c r="U93" s="37">
        <v>0.19</v>
      </c>
      <c r="V93" s="9">
        <v>0</v>
      </c>
      <c r="Y93" s="37">
        <v>0.19</v>
      </c>
      <c r="Z93" s="9">
        <v>-9</v>
      </c>
      <c r="AO93">
        <v>141</v>
      </c>
      <c r="AP93" t="s">
        <v>215</v>
      </c>
    </row>
    <row r="94" spans="1:42" s="8" customFormat="1" ht="105.75" customHeight="1" x14ac:dyDescent="0.35">
      <c r="A94" s="17">
        <v>5.2</v>
      </c>
      <c r="B94" s="7" t="s">
        <v>31</v>
      </c>
      <c r="C94" s="28"/>
      <c r="D94" s="70"/>
      <c r="E94" s="42" t="e">
        <f t="shared" ref="E94:E121" si="5">VLOOKUP($C94,$I$7:$J$14,2,FALSE)</f>
        <v>#N/A</v>
      </c>
      <c r="F94" s="221"/>
      <c r="G94" s="27"/>
      <c r="L94" s="23"/>
      <c r="O94" s="23"/>
      <c r="R94" s="37">
        <v>0.18</v>
      </c>
      <c r="S94" s="5">
        <v>0</v>
      </c>
      <c r="U94" s="37">
        <v>0.18</v>
      </c>
      <c r="V94" s="9">
        <v>0</v>
      </c>
      <c r="Y94" s="37">
        <v>0.18</v>
      </c>
      <c r="Z94" s="9">
        <v>-9</v>
      </c>
      <c r="AO94">
        <v>140</v>
      </c>
      <c r="AP94" t="s">
        <v>215</v>
      </c>
    </row>
    <row r="95" spans="1:42" s="8" customFormat="1" ht="87" customHeight="1" x14ac:dyDescent="0.35">
      <c r="A95" s="17">
        <v>5.3</v>
      </c>
      <c r="B95" s="7" t="s">
        <v>83</v>
      </c>
      <c r="C95" s="28"/>
      <c r="D95" s="76"/>
      <c r="E95" s="42" t="e">
        <f t="shared" si="5"/>
        <v>#N/A</v>
      </c>
      <c r="F95" s="221"/>
      <c r="G95" s="27"/>
      <c r="L95" s="23"/>
      <c r="O95" s="23"/>
      <c r="R95" s="37">
        <v>0.17</v>
      </c>
      <c r="S95" s="5">
        <v>0</v>
      </c>
      <c r="U95" s="37">
        <v>0.17</v>
      </c>
      <c r="V95" s="9">
        <v>0</v>
      </c>
      <c r="Y95" s="37">
        <v>0.17</v>
      </c>
      <c r="Z95" s="9">
        <v>-9</v>
      </c>
      <c r="AO95">
        <v>139</v>
      </c>
      <c r="AP95" t="s">
        <v>215</v>
      </c>
    </row>
    <row r="96" spans="1:42" s="8" customFormat="1" ht="102.75" customHeight="1" x14ac:dyDescent="0.35">
      <c r="A96" s="17">
        <v>5.4</v>
      </c>
      <c r="B96" s="7" t="s">
        <v>214</v>
      </c>
      <c r="C96" s="28"/>
      <c r="E96" s="42" t="e">
        <f t="shared" si="5"/>
        <v>#N/A</v>
      </c>
      <c r="F96" s="221"/>
      <c r="G96" s="27"/>
      <c r="L96" s="23"/>
      <c r="O96" s="23"/>
      <c r="R96" s="37">
        <v>0.16</v>
      </c>
      <c r="S96" s="5">
        <v>0</v>
      </c>
      <c r="U96" s="37">
        <v>0.16</v>
      </c>
      <c r="V96" s="9">
        <v>0</v>
      </c>
      <c r="Y96" s="37">
        <v>0.16</v>
      </c>
      <c r="Z96" s="9">
        <v>-9</v>
      </c>
      <c r="AO96">
        <v>138</v>
      </c>
      <c r="AP96" t="s">
        <v>215</v>
      </c>
    </row>
    <row r="97" spans="1:42" s="8" customFormat="1" ht="101.25" customHeight="1" x14ac:dyDescent="0.35">
      <c r="A97" s="17">
        <v>5.5</v>
      </c>
      <c r="B97" s="13" t="s">
        <v>88</v>
      </c>
      <c r="C97" s="28"/>
      <c r="D97" s="76"/>
      <c r="E97" s="42" t="e">
        <f t="shared" si="5"/>
        <v>#N/A</v>
      </c>
      <c r="F97" s="221"/>
      <c r="G97" s="27"/>
      <c r="L97" s="23"/>
      <c r="O97" s="23"/>
      <c r="R97" s="37">
        <v>0.15</v>
      </c>
      <c r="S97" s="5">
        <v>0</v>
      </c>
      <c r="U97" s="37">
        <v>0.15</v>
      </c>
      <c r="V97" s="9">
        <v>0</v>
      </c>
      <c r="Y97" s="37">
        <v>0.15</v>
      </c>
      <c r="Z97" s="9">
        <v>-9</v>
      </c>
      <c r="AO97">
        <v>137</v>
      </c>
      <c r="AP97" t="s">
        <v>215</v>
      </c>
    </row>
    <row r="98" spans="1:42" s="8" customFormat="1" ht="119.25" customHeight="1" x14ac:dyDescent="0.35">
      <c r="A98" s="17">
        <v>5.6</v>
      </c>
      <c r="B98" s="19" t="s">
        <v>146</v>
      </c>
      <c r="C98" s="28"/>
      <c r="D98" s="96"/>
      <c r="E98" s="31" t="e">
        <f t="shared" si="5"/>
        <v>#N/A</v>
      </c>
      <c r="F98" s="221"/>
      <c r="G98" s="27"/>
      <c r="L98" s="23"/>
      <c r="O98" s="23"/>
      <c r="R98" s="37">
        <v>0.14000000000000001</v>
      </c>
      <c r="S98" s="5">
        <v>0</v>
      </c>
      <c r="U98" s="37">
        <v>0.14000000000000001</v>
      </c>
      <c r="V98" s="9">
        <v>0</v>
      </c>
      <c r="Y98" s="37">
        <v>0.14000000000000001</v>
      </c>
      <c r="Z98" s="9">
        <v>-9</v>
      </c>
      <c r="AO98">
        <v>136</v>
      </c>
      <c r="AP98" t="s">
        <v>215</v>
      </c>
    </row>
    <row r="99" spans="1:42" s="8" customFormat="1" ht="107.25" customHeight="1" x14ac:dyDescent="0.35">
      <c r="A99" s="17" t="s">
        <v>148</v>
      </c>
      <c r="B99" s="7" t="s">
        <v>140</v>
      </c>
      <c r="C99" s="28"/>
      <c r="D99" s="92"/>
      <c r="E99" s="42" t="e">
        <f t="shared" si="5"/>
        <v>#N/A</v>
      </c>
      <c r="F99" s="221"/>
      <c r="G99" s="27"/>
      <c r="L99" s="23"/>
      <c r="O99" s="23"/>
      <c r="R99" s="37">
        <v>0.13</v>
      </c>
      <c r="S99" s="5">
        <v>0</v>
      </c>
      <c r="U99" s="37">
        <v>0.13</v>
      </c>
      <c r="V99" s="9">
        <v>0</v>
      </c>
      <c r="Y99" s="37">
        <v>0.13</v>
      </c>
      <c r="Z99" s="9">
        <v>-9</v>
      </c>
      <c r="AO99">
        <v>135</v>
      </c>
      <c r="AP99" t="s">
        <v>215</v>
      </c>
    </row>
    <row r="100" spans="1:42" s="8" customFormat="1" ht="110.25" customHeight="1" x14ac:dyDescent="0.35">
      <c r="A100" s="17" t="s">
        <v>149</v>
      </c>
      <c r="B100" s="7" t="s">
        <v>197</v>
      </c>
      <c r="C100" s="28"/>
      <c r="D100" s="92"/>
      <c r="E100" s="42" t="e">
        <f t="shared" si="5"/>
        <v>#N/A</v>
      </c>
      <c r="F100" s="221"/>
      <c r="G100" s="27"/>
      <c r="L100" s="23"/>
      <c r="O100" s="23"/>
      <c r="R100" s="37">
        <v>0.12</v>
      </c>
      <c r="S100" s="5">
        <v>0</v>
      </c>
      <c r="U100" s="37">
        <v>0.12</v>
      </c>
      <c r="V100" s="5">
        <v>0</v>
      </c>
      <c r="Y100" s="37">
        <v>0.12</v>
      </c>
      <c r="Z100" s="9">
        <v>-9</v>
      </c>
      <c r="AO100">
        <v>134</v>
      </c>
      <c r="AP100" t="s">
        <v>215</v>
      </c>
    </row>
    <row r="101" spans="1:42" s="8" customFormat="1" ht="111" customHeight="1" x14ac:dyDescent="0.35">
      <c r="A101" s="17" t="s">
        <v>150</v>
      </c>
      <c r="B101" s="7" t="s">
        <v>141</v>
      </c>
      <c r="C101" s="28"/>
      <c r="D101" s="92"/>
      <c r="E101" s="42" t="e">
        <f t="shared" si="5"/>
        <v>#N/A</v>
      </c>
      <c r="F101" s="221"/>
      <c r="G101" s="27"/>
      <c r="L101" s="23"/>
      <c r="O101" s="23"/>
      <c r="R101" s="37">
        <v>0.11</v>
      </c>
      <c r="S101" s="5">
        <v>0</v>
      </c>
      <c r="U101" s="37">
        <v>0.11</v>
      </c>
      <c r="V101" s="5">
        <v>0</v>
      </c>
      <c r="Y101" s="37">
        <v>0.11</v>
      </c>
      <c r="Z101" s="9">
        <v>-9</v>
      </c>
      <c r="AO101">
        <v>133</v>
      </c>
      <c r="AP101" t="s">
        <v>215</v>
      </c>
    </row>
    <row r="102" spans="1:42" s="8" customFormat="1" ht="129" customHeight="1" x14ac:dyDescent="0.35">
      <c r="A102" s="17" t="s">
        <v>151</v>
      </c>
      <c r="B102" s="7" t="s">
        <v>142</v>
      </c>
      <c r="C102" s="28"/>
      <c r="D102" s="92"/>
      <c r="E102" s="42" t="e">
        <f t="shared" si="5"/>
        <v>#N/A</v>
      </c>
      <c r="F102" s="221"/>
      <c r="G102" s="27"/>
      <c r="L102" s="23"/>
      <c r="O102" s="23"/>
      <c r="R102" s="37">
        <v>0.1</v>
      </c>
      <c r="S102" s="5">
        <v>0</v>
      </c>
      <c r="U102" s="37">
        <v>0.1</v>
      </c>
      <c r="V102" s="5">
        <v>0</v>
      </c>
      <c r="Y102" s="37">
        <v>0.1</v>
      </c>
      <c r="Z102" s="9">
        <v>0</v>
      </c>
      <c r="AO102">
        <v>132</v>
      </c>
      <c r="AP102" t="s">
        <v>215</v>
      </c>
    </row>
    <row r="103" spans="1:42" s="8" customFormat="1" ht="118.5" customHeight="1" x14ac:dyDescent="0.35">
      <c r="A103" s="17" t="s">
        <v>152</v>
      </c>
      <c r="B103" s="7" t="s">
        <v>143</v>
      </c>
      <c r="C103" s="28"/>
      <c r="D103" s="92"/>
      <c r="E103" s="42" t="e">
        <f t="shared" si="5"/>
        <v>#N/A</v>
      </c>
      <c r="F103" s="221"/>
      <c r="G103" s="27"/>
      <c r="L103" s="23"/>
      <c r="O103" s="23"/>
      <c r="R103" s="37">
        <v>0.09</v>
      </c>
      <c r="S103" s="5">
        <v>0</v>
      </c>
      <c r="U103" s="37">
        <v>0.09</v>
      </c>
      <c r="V103" s="5">
        <v>0</v>
      </c>
      <c r="Y103" s="37">
        <v>0.09</v>
      </c>
      <c r="Z103" s="9">
        <v>0</v>
      </c>
      <c r="AO103">
        <v>131</v>
      </c>
      <c r="AP103" t="s">
        <v>215</v>
      </c>
    </row>
    <row r="104" spans="1:42" s="8" customFormat="1" ht="121.5" customHeight="1" x14ac:dyDescent="0.35">
      <c r="A104" s="17" t="s">
        <v>153</v>
      </c>
      <c r="B104" s="7" t="s">
        <v>144</v>
      </c>
      <c r="C104" s="28"/>
      <c r="D104" s="92"/>
      <c r="E104" s="42" t="e">
        <f t="shared" si="5"/>
        <v>#N/A</v>
      </c>
      <c r="F104" s="221"/>
      <c r="G104" s="27"/>
      <c r="L104" s="23"/>
      <c r="O104" s="23"/>
      <c r="R104" s="37">
        <v>0.08</v>
      </c>
      <c r="S104" s="5">
        <v>0</v>
      </c>
      <c r="U104" s="37">
        <v>0.08</v>
      </c>
      <c r="V104" s="5">
        <v>0</v>
      </c>
      <c r="Y104" s="37">
        <v>0.08</v>
      </c>
      <c r="Z104" s="9">
        <v>0</v>
      </c>
      <c r="AO104">
        <v>130</v>
      </c>
      <c r="AP104" t="s">
        <v>215</v>
      </c>
    </row>
    <row r="105" spans="1:42" s="8" customFormat="1" ht="91.5" customHeight="1" x14ac:dyDescent="0.35">
      <c r="A105" s="17" t="s">
        <v>154</v>
      </c>
      <c r="B105" s="7" t="s">
        <v>145</v>
      </c>
      <c r="C105" s="28"/>
      <c r="D105" s="92"/>
      <c r="E105" s="42" t="e">
        <f t="shared" si="5"/>
        <v>#N/A</v>
      </c>
      <c r="F105" s="221"/>
      <c r="G105" s="27"/>
      <c r="L105" s="23"/>
      <c r="O105" s="23"/>
      <c r="R105" s="37">
        <v>7.0000000000000007E-2</v>
      </c>
      <c r="S105" s="5">
        <v>0</v>
      </c>
      <c r="U105" s="37">
        <v>7.0000000000000007E-2</v>
      </c>
      <c r="V105" s="5">
        <v>0</v>
      </c>
      <c r="Y105" s="37">
        <v>7.0000000000000007E-2</v>
      </c>
      <c r="Z105" s="9">
        <v>0</v>
      </c>
      <c r="AO105">
        <v>129</v>
      </c>
      <c r="AP105" t="s">
        <v>215</v>
      </c>
    </row>
    <row r="106" spans="1:42" s="8" customFormat="1" ht="110.25" customHeight="1" x14ac:dyDescent="0.35">
      <c r="A106" s="17" t="s">
        <v>155</v>
      </c>
      <c r="B106" s="7" t="s">
        <v>147</v>
      </c>
      <c r="C106" s="28"/>
      <c r="D106" s="92"/>
      <c r="E106" s="42" t="e">
        <f t="shared" si="5"/>
        <v>#N/A</v>
      </c>
      <c r="F106" s="221"/>
      <c r="G106" s="27"/>
      <c r="L106" s="23"/>
      <c r="O106" s="23"/>
      <c r="R106" s="37">
        <v>0.06</v>
      </c>
      <c r="S106" s="5">
        <v>0</v>
      </c>
      <c r="U106" s="37">
        <v>0.06</v>
      </c>
      <c r="V106" s="5">
        <v>1</v>
      </c>
      <c r="Y106" s="37">
        <v>0.06</v>
      </c>
      <c r="Z106" s="9">
        <v>0</v>
      </c>
      <c r="AO106">
        <v>128</v>
      </c>
      <c r="AP106" t="s">
        <v>215</v>
      </c>
    </row>
    <row r="107" spans="1:42" ht="123.75" customHeight="1" x14ac:dyDescent="0.35">
      <c r="A107" s="17">
        <v>5.7</v>
      </c>
      <c r="B107" s="7" t="s">
        <v>234</v>
      </c>
      <c r="C107" s="28"/>
      <c r="D107" s="70"/>
      <c r="E107" s="42" t="e">
        <f t="shared" si="5"/>
        <v>#N/A</v>
      </c>
      <c r="F107" s="221"/>
      <c r="G107" s="27"/>
      <c r="R107" s="37">
        <v>0.05</v>
      </c>
      <c r="S107" s="5">
        <v>0</v>
      </c>
      <c r="U107" s="37">
        <v>0.05</v>
      </c>
      <c r="V107" s="5">
        <v>1</v>
      </c>
      <c r="Y107" s="37">
        <v>0.05</v>
      </c>
      <c r="Z107" s="9">
        <v>0</v>
      </c>
      <c r="AO107">
        <v>127</v>
      </c>
      <c r="AP107" t="s">
        <v>215</v>
      </c>
    </row>
    <row r="108" spans="1:42" ht="116.25" customHeight="1" x14ac:dyDescent="0.35">
      <c r="A108" s="17">
        <v>5.8</v>
      </c>
      <c r="B108" s="7" t="s">
        <v>27</v>
      </c>
      <c r="C108" s="28"/>
      <c r="D108" s="69"/>
      <c r="E108" s="31" t="e">
        <f t="shared" si="5"/>
        <v>#N/A</v>
      </c>
      <c r="F108" s="221"/>
      <c r="G108" s="27"/>
      <c r="R108" s="37">
        <v>0.04</v>
      </c>
      <c r="S108" s="5">
        <v>0</v>
      </c>
      <c r="U108" s="37">
        <v>0.04</v>
      </c>
      <c r="V108" s="5">
        <v>1</v>
      </c>
      <c r="Y108" s="37">
        <v>0.04</v>
      </c>
      <c r="Z108" s="9">
        <v>0</v>
      </c>
      <c r="AO108">
        <v>126</v>
      </c>
      <c r="AP108" t="s">
        <v>215</v>
      </c>
    </row>
    <row r="109" spans="1:42" ht="114" customHeight="1" x14ac:dyDescent="0.35">
      <c r="A109" s="17">
        <v>5.9</v>
      </c>
      <c r="B109" s="7" t="s">
        <v>10</v>
      </c>
      <c r="C109" s="28"/>
      <c r="D109" s="70"/>
      <c r="E109" s="38" t="s">
        <v>118</v>
      </c>
      <c r="F109" s="221"/>
      <c r="R109" s="37">
        <v>0.03</v>
      </c>
      <c r="S109" s="5">
        <v>0</v>
      </c>
      <c r="U109" s="37">
        <v>0.03</v>
      </c>
      <c r="V109" s="5">
        <v>1</v>
      </c>
      <c r="Y109" s="37">
        <v>0.03</v>
      </c>
      <c r="Z109" s="9">
        <v>0</v>
      </c>
      <c r="AO109">
        <v>125</v>
      </c>
      <c r="AP109" t="s">
        <v>215</v>
      </c>
    </row>
    <row r="110" spans="1:42" ht="29.25" customHeight="1" x14ac:dyDescent="0.35">
      <c r="A110" s="17" t="s">
        <v>157</v>
      </c>
      <c r="B110" s="7" t="s">
        <v>156</v>
      </c>
      <c r="C110" s="39" t="e">
        <f>(ROUND((C109/D8:D8)*100,0))/100</f>
        <v>#DIV/0!</v>
      </c>
      <c r="D110" s="16"/>
      <c r="E110" s="31" t="e">
        <f>VLOOKUP(C110,Y10:Z112,2,FALSE)</f>
        <v>#DIV/0!</v>
      </c>
      <c r="F110" s="221"/>
      <c r="R110" s="37">
        <v>0.02</v>
      </c>
      <c r="S110" s="5">
        <v>0</v>
      </c>
      <c r="U110" s="37">
        <v>0.02</v>
      </c>
      <c r="V110" s="5">
        <v>2</v>
      </c>
      <c r="Y110" s="37">
        <v>0.02</v>
      </c>
      <c r="Z110" s="9">
        <v>0</v>
      </c>
      <c r="AO110">
        <v>124</v>
      </c>
      <c r="AP110" t="s">
        <v>215</v>
      </c>
    </row>
    <row r="111" spans="1:42" ht="132.75" customHeight="1" x14ac:dyDescent="0.35">
      <c r="A111" s="6">
        <v>5.0999999999999996</v>
      </c>
      <c r="B111" s="7" t="s">
        <v>11</v>
      </c>
      <c r="C111" s="28"/>
      <c r="D111" s="70"/>
      <c r="E111" s="38" t="s">
        <v>118</v>
      </c>
      <c r="F111" s="221"/>
      <c r="R111" s="37">
        <v>0.01</v>
      </c>
      <c r="S111" s="5">
        <v>1</v>
      </c>
      <c r="U111" s="37">
        <v>0.01</v>
      </c>
      <c r="V111" s="5">
        <v>2</v>
      </c>
      <c r="Y111" s="37">
        <v>0.01</v>
      </c>
      <c r="Z111" s="9">
        <v>0</v>
      </c>
      <c r="AO111">
        <v>123</v>
      </c>
      <c r="AP111" t="s">
        <v>215</v>
      </c>
    </row>
    <row r="112" spans="1:42" ht="32.25" customHeight="1" x14ac:dyDescent="0.35">
      <c r="A112" s="6" t="s">
        <v>159</v>
      </c>
      <c r="B112" s="7" t="s">
        <v>158</v>
      </c>
      <c r="C112" s="39" t="e">
        <f>(ROUND((C111/D8:D8)*100,0))/100</f>
        <v>#DIV/0!</v>
      </c>
      <c r="D112" s="16"/>
      <c r="E112" s="31" t="e">
        <f>VLOOKUP(C112,U10:V112,2,FALSE)</f>
        <v>#DIV/0!</v>
      </c>
      <c r="F112" s="221"/>
      <c r="R112" s="37">
        <v>0</v>
      </c>
      <c r="S112" s="5">
        <v>2</v>
      </c>
      <c r="U112" s="37">
        <v>0</v>
      </c>
      <c r="V112" s="5">
        <v>2</v>
      </c>
      <c r="Y112" s="37">
        <v>0</v>
      </c>
      <c r="Z112" s="9">
        <v>0</v>
      </c>
      <c r="AO112">
        <v>122</v>
      </c>
      <c r="AP112" t="s">
        <v>215</v>
      </c>
    </row>
    <row r="113" spans="1:42" ht="91.5" customHeight="1" x14ac:dyDescent="0.35">
      <c r="A113" s="6">
        <v>5.1100000000000003</v>
      </c>
      <c r="B113" s="7" t="s">
        <v>7</v>
      </c>
      <c r="C113" s="28"/>
      <c r="D113" s="70"/>
      <c r="E113" s="42" t="e">
        <f>VLOOKUP($C113,$I$7:$J$15,2,FALSE)</f>
        <v>#N/A</v>
      </c>
      <c r="F113" s="221"/>
      <c r="G113" s="27"/>
      <c r="R113" s="37">
        <v>0</v>
      </c>
      <c r="S113" s="5">
        <v>2</v>
      </c>
      <c r="U113" s="37"/>
      <c r="V113" s="5"/>
      <c r="Y113" s="37"/>
      <c r="Z113" s="9"/>
      <c r="AO113">
        <v>121</v>
      </c>
      <c r="AP113" t="s">
        <v>215</v>
      </c>
    </row>
    <row r="114" spans="1:42" ht="119.25" customHeight="1" x14ac:dyDescent="0.35">
      <c r="A114" s="6">
        <v>5.12</v>
      </c>
      <c r="B114" s="83" t="s">
        <v>29</v>
      </c>
      <c r="C114" s="28"/>
      <c r="D114" s="70"/>
      <c r="E114" s="42" t="e">
        <f t="shared" si="5"/>
        <v>#N/A</v>
      </c>
      <c r="F114" s="221"/>
      <c r="R114" s="37"/>
      <c r="S114" s="5"/>
      <c r="U114" s="37"/>
      <c r="V114" s="5"/>
      <c r="Y114" s="37"/>
      <c r="Z114" s="9"/>
      <c r="AO114">
        <v>120</v>
      </c>
      <c r="AP114" t="s">
        <v>215</v>
      </c>
    </row>
    <row r="115" spans="1:42" ht="113.25" customHeight="1" x14ac:dyDescent="0.35">
      <c r="A115" s="6">
        <v>5.13</v>
      </c>
      <c r="B115" s="7" t="s">
        <v>28</v>
      </c>
      <c r="C115" s="28"/>
      <c r="D115" s="16"/>
      <c r="E115" s="38" t="s">
        <v>118</v>
      </c>
      <c r="F115" s="221"/>
      <c r="R115" s="37"/>
      <c r="S115" s="5"/>
      <c r="U115" s="37"/>
      <c r="V115" s="5"/>
      <c r="Y115" s="37"/>
      <c r="Z115" s="9"/>
      <c r="AO115">
        <v>119</v>
      </c>
      <c r="AP115" t="s">
        <v>215</v>
      </c>
    </row>
    <row r="116" spans="1:42" ht="108.75" customHeight="1" x14ac:dyDescent="0.35">
      <c r="A116" s="6">
        <v>5.14</v>
      </c>
      <c r="B116" s="7" t="s">
        <v>30</v>
      </c>
      <c r="C116" s="28"/>
      <c r="D116" s="70"/>
      <c r="E116" s="42" t="e">
        <f t="shared" si="5"/>
        <v>#N/A</v>
      </c>
      <c r="F116" s="221"/>
      <c r="G116" s="27"/>
      <c r="R116" s="37"/>
      <c r="S116" s="5"/>
      <c r="U116" s="37"/>
      <c r="V116" s="5"/>
      <c r="Y116" s="37"/>
      <c r="Z116" s="9"/>
      <c r="AO116">
        <v>118</v>
      </c>
      <c r="AP116" t="s">
        <v>215</v>
      </c>
    </row>
    <row r="117" spans="1:42" ht="102" customHeight="1" x14ac:dyDescent="0.35">
      <c r="A117" s="6">
        <v>5.15</v>
      </c>
      <c r="B117" s="81" t="s">
        <v>17</v>
      </c>
      <c r="C117" s="28"/>
      <c r="D117" s="70"/>
      <c r="E117" s="42" t="e">
        <f t="shared" si="5"/>
        <v>#N/A</v>
      </c>
      <c r="F117" s="221"/>
      <c r="G117" s="27"/>
      <c r="R117" s="37"/>
      <c r="S117" s="5"/>
      <c r="U117" s="37"/>
      <c r="V117" s="5"/>
      <c r="Y117" s="37"/>
      <c r="Z117" s="9"/>
      <c r="AO117">
        <v>117</v>
      </c>
      <c r="AP117" t="s">
        <v>215</v>
      </c>
    </row>
    <row r="118" spans="1:42" ht="123.75" customHeight="1" x14ac:dyDescent="0.35">
      <c r="A118" s="6">
        <v>5.16</v>
      </c>
      <c r="B118" s="82" t="s">
        <v>86</v>
      </c>
      <c r="C118" s="28"/>
      <c r="D118" s="70"/>
      <c r="E118" s="42" t="e">
        <f t="shared" si="5"/>
        <v>#N/A</v>
      </c>
      <c r="F118" s="221"/>
      <c r="G118" s="27"/>
      <c r="R118" s="37"/>
      <c r="S118" s="5"/>
      <c r="U118" s="37"/>
      <c r="V118" s="5"/>
      <c r="Y118" s="37"/>
      <c r="Z118" s="9"/>
      <c r="AO118">
        <v>116</v>
      </c>
      <c r="AP118" t="s">
        <v>215</v>
      </c>
    </row>
    <row r="119" spans="1:42" ht="111.75" customHeight="1" x14ac:dyDescent="0.35">
      <c r="A119" s="6">
        <v>5.17</v>
      </c>
      <c r="B119" s="7" t="s">
        <v>18</v>
      </c>
      <c r="C119" s="28"/>
      <c r="D119" s="70"/>
      <c r="E119" s="42" t="e">
        <f t="shared" si="5"/>
        <v>#N/A</v>
      </c>
      <c r="F119" s="221"/>
      <c r="G119" s="27"/>
      <c r="R119" s="37"/>
      <c r="S119" s="5"/>
      <c r="U119" s="37"/>
      <c r="V119" s="5"/>
      <c r="Y119" s="37"/>
      <c r="Z119" s="9"/>
      <c r="AO119">
        <v>115</v>
      </c>
      <c r="AP119" t="s">
        <v>215</v>
      </c>
    </row>
    <row r="120" spans="1:42" ht="99.75" customHeight="1" x14ac:dyDescent="0.35">
      <c r="A120" s="6">
        <v>5.1800000000000104</v>
      </c>
      <c r="B120" s="7" t="s">
        <v>39</v>
      </c>
      <c r="C120" s="28"/>
      <c r="D120" s="70"/>
      <c r="E120" s="42" t="e">
        <f t="shared" si="5"/>
        <v>#N/A</v>
      </c>
      <c r="F120" s="221"/>
      <c r="G120" s="27"/>
      <c r="R120" s="37"/>
      <c r="S120" s="5"/>
      <c r="U120" s="37"/>
      <c r="V120" s="5"/>
      <c r="Y120" s="37"/>
      <c r="Z120" s="9"/>
      <c r="AO120">
        <v>114</v>
      </c>
      <c r="AP120" t="s">
        <v>215</v>
      </c>
    </row>
    <row r="121" spans="1:42" ht="122.25" customHeight="1" thickBot="1" x14ac:dyDescent="0.4">
      <c r="A121" s="6">
        <v>5.1900000000000102</v>
      </c>
      <c r="B121" s="7" t="s">
        <v>40</v>
      </c>
      <c r="C121" s="28"/>
      <c r="D121" s="70"/>
      <c r="E121" s="42" t="e">
        <f t="shared" si="5"/>
        <v>#N/A</v>
      </c>
      <c r="F121" s="222"/>
      <c r="G121" s="27"/>
      <c r="R121" s="37"/>
      <c r="S121" s="5"/>
      <c r="U121" s="37"/>
      <c r="V121" s="5"/>
      <c r="Y121" s="37"/>
      <c r="Z121" s="9"/>
      <c r="AO121">
        <v>113</v>
      </c>
      <c r="AP121" t="s">
        <v>215</v>
      </c>
    </row>
    <row r="122" spans="1:42" ht="40" customHeight="1" thickBot="1" x14ac:dyDescent="0.4">
      <c r="A122" s="179" t="s">
        <v>243</v>
      </c>
      <c r="B122" s="180"/>
      <c r="C122" s="180"/>
      <c r="D122" s="181"/>
      <c r="E122" s="133" t="e">
        <f>SUM(E93:E121)</f>
        <v>#N/A</v>
      </c>
      <c r="F122" s="47" t="e">
        <f>VLOOKUP(E122,AF10:AG62,2,FALSE)</f>
        <v>#N/A</v>
      </c>
      <c r="G122" s="27"/>
      <c r="R122" s="37"/>
      <c r="S122" s="5"/>
      <c r="U122" s="37"/>
      <c r="V122" s="5"/>
      <c r="Y122" s="37"/>
      <c r="Z122" s="9"/>
      <c r="AO122">
        <v>112</v>
      </c>
      <c r="AP122" t="s">
        <v>215</v>
      </c>
    </row>
    <row r="123" spans="1:42" ht="15" thickBot="1" x14ac:dyDescent="0.4">
      <c r="A123" s="182" t="s">
        <v>248</v>
      </c>
      <c r="B123" s="183"/>
      <c r="C123" s="183"/>
      <c r="D123" s="183"/>
      <c r="E123" s="183"/>
      <c r="F123" s="201"/>
      <c r="G123" s="27"/>
      <c r="AO123">
        <v>111</v>
      </c>
      <c r="AP123" t="s">
        <v>122</v>
      </c>
    </row>
    <row r="124" spans="1:42" ht="409.5" customHeight="1" thickBot="1" x14ac:dyDescent="0.4">
      <c r="A124" s="226"/>
      <c r="B124" s="227"/>
      <c r="C124" s="227"/>
      <c r="D124" s="227"/>
      <c r="E124" s="227"/>
      <c r="F124" s="228"/>
      <c r="G124" s="27"/>
      <c r="AO124">
        <v>110</v>
      </c>
      <c r="AP124" t="s">
        <v>122</v>
      </c>
    </row>
    <row r="125" spans="1:42" ht="19" thickBot="1" x14ac:dyDescent="0.5">
      <c r="A125" s="142">
        <v>6</v>
      </c>
      <c r="B125" s="232" t="s">
        <v>85</v>
      </c>
      <c r="C125" s="233"/>
      <c r="D125" s="164" t="s">
        <v>8</v>
      </c>
      <c r="E125" s="131" t="s">
        <v>95</v>
      </c>
      <c r="F125" s="132" t="s">
        <v>96</v>
      </c>
      <c r="AO125">
        <v>109</v>
      </c>
      <c r="AP125" t="s">
        <v>122</v>
      </c>
    </row>
    <row r="126" spans="1:42" ht="120.75" customHeight="1" x14ac:dyDescent="0.35">
      <c r="A126" s="143">
        <v>6.1</v>
      </c>
      <c r="B126" s="81" t="s">
        <v>91</v>
      </c>
      <c r="C126" s="121"/>
      <c r="D126" s="144"/>
      <c r="E126" s="145" t="e">
        <f>VLOOKUP($C126,$I$7:$J$14,2,FALSE)</f>
        <v>#N/A</v>
      </c>
      <c r="F126" s="221" t="e">
        <f>IF($E$130&lt;=0,0,E130/AJ9)</f>
        <v>#N/A</v>
      </c>
      <c r="G126" s="27"/>
      <c r="AO126">
        <v>108</v>
      </c>
      <c r="AP126" t="s">
        <v>122</v>
      </c>
    </row>
    <row r="127" spans="1:42" ht="121.5" customHeight="1" x14ac:dyDescent="0.35">
      <c r="A127" s="18">
        <v>6.2</v>
      </c>
      <c r="B127" s="7" t="s">
        <v>92</v>
      </c>
      <c r="C127" s="28"/>
      <c r="D127" s="70"/>
      <c r="E127" s="31" t="e">
        <f t="shared" ref="E127:E129" si="6">VLOOKUP($C127,$I$7:$J$14,2,FALSE)</f>
        <v>#N/A</v>
      </c>
      <c r="F127" s="221"/>
      <c r="G127" s="27"/>
      <c r="AO127">
        <v>107</v>
      </c>
      <c r="AP127" t="s">
        <v>122</v>
      </c>
    </row>
    <row r="128" spans="1:42" ht="118.5" customHeight="1" x14ac:dyDescent="0.35">
      <c r="A128" s="112">
        <v>6.3</v>
      </c>
      <c r="B128" s="19" t="s">
        <v>94</v>
      </c>
      <c r="C128" s="28"/>
      <c r="D128" s="70"/>
      <c r="E128" s="31" t="e">
        <f t="shared" si="6"/>
        <v>#N/A</v>
      </c>
      <c r="F128" s="221"/>
      <c r="G128" s="27"/>
      <c r="AO128">
        <v>106</v>
      </c>
      <c r="AP128" t="s">
        <v>122</v>
      </c>
    </row>
    <row r="129" spans="1:42" ht="141.75" customHeight="1" thickBot="1" x14ac:dyDescent="0.4">
      <c r="A129" s="18">
        <v>6.4</v>
      </c>
      <c r="B129" s="7" t="s">
        <v>93</v>
      </c>
      <c r="C129" s="28"/>
      <c r="D129" s="70"/>
      <c r="E129" s="31" t="e">
        <f t="shared" si="6"/>
        <v>#N/A</v>
      </c>
      <c r="F129" s="222"/>
      <c r="G129" s="27"/>
      <c r="AO129">
        <v>105</v>
      </c>
      <c r="AP129" t="s">
        <v>122</v>
      </c>
    </row>
    <row r="130" spans="1:42" ht="26.25" customHeight="1" thickBot="1" x14ac:dyDescent="0.4">
      <c r="A130" s="229" t="s">
        <v>111</v>
      </c>
      <c r="B130" s="230"/>
      <c r="C130" s="230"/>
      <c r="D130" s="231"/>
      <c r="E130" s="133" t="e">
        <f>SUM(E126:E129)</f>
        <v>#N/A</v>
      </c>
      <c r="F130" s="47" t="e">
        <f>VLOOKUP(E130,AI10:AJ18,2,FALSE)</f>
        <v>#N/A</v>
      </c>
      <c r="G130" s="27"/>
      <c r="AO130">
        <v>104</v>
      </c>
      <c r="AP130" t="s">
        <v>122</v>
      </c>
    </row>
    <row r="131" spans="1:42" ht="15" thickBot="1" x14ac:dyDescent="0.4">
      <c r="A131" s="173" t="s">
        <v>188</v>
      </c>
      <c r="B131" s="174"/>
      <c r="C131" s="174"/>
      <c r="D131" s="174"/>
      <c r="E131" s="174"/>
      <c r="F131" s="175"/>
      <c r="G131" s="27"/>
      <c r="AO131">
        <v>103</v>
      </c>
      <c r="AP131" t="s">
        <v>122</v>
      </c>
    </row>
    <row r="132" spans="1:42" ht="409.5" customHeight="1" thickBot="1" x14ac:dyDescent="0.4">
      <c r="A132" s="176"/>
      <c r="B132" s="177"/>
      <c r="C132" s="177"/>
      <c r="D132" s="177"/>
      <c r="E132" s="177"/>
      <c r="F132" s="178"/>
      <c r="G132" s="27"/>
      <c r="AO132">
        <v>102</v>
      </c>
      <c r="AP132" t="s">
        <v>122</v>
      </c>
    </row>
    <row r="133" spans="1:42" ht="19" thickBot="1" x14ac:dyDescent="0.4">
      <c r="A133" s="142">
        <v>7</v>
      </c>
      <c r="B133" s="202" t="s">
        <v>84</v>
      </c>
      <c r="C133" s="203"/>
      <c r="D133" s="164" t="s">
        <v>8</v>
      </c>
      <c r="E133" s="131" t="s">
        <v>95</v>
      </c>
      <c r="F133" s="132" t="s">
        <v>96</v>
      </c>
      <c r="G133" s="8"/>
      <c r="AO133">
        <v>101</v>
      </c>
      <c r="AP133" t="s">
        <v>122</v>
      </c>
    </row>
    <row r="134" spans="1:42" s="8" customFormat="1" ht="103.5" customHeight="1" x14ac:dyDescent="0.35">
      <c r="A134" s="14">
        <v>7.1</v>
      </c>
      <c r="B134" s="81" t="s">
        <v>9</v>
      </c>
      <c r="C134" s="32"/>
      <c r="D134" s="135"/>
      <c r="E134" s="136" t="s">
        <v>118</v>
      </c>
      <c r="F134" s="223" t="e">
        <f>IF($E$165&lt;=0,0,E165/AW9)</f>
        <v>#N/A</v>
      </c>
      <c r="G134"/>
      <c r="L134" s="23"/>
      <c r="O134" s="30"/>
      <c r="AO134">
        <v>100</v>
      </c>
      <c r="AP134" t="s">
        <v>122</v>
      </c>
    </row>
    <row r="135" spans="1:42" s="8" customFormat="1" ht="129" customHeight="1" x14ac:dyDescent="0.35">
      <c r="A135" s="14">
        <v>7.2</v>
      </c>
      <c r="B135" s="7" t="s">
        <v>242</v>
      </c>
      <c r="C135" s="28"/>
      <c r="D135" s="76"/>
      <c r="E135" s="31" t="e">
        <f>VLOOKUP($C135,$I$7:$J$14,2,FALSE)</f>
        <v>#N/A</v>
      </c>
      <c r="F135" s="221"/>
      <c r="G135" s="27"/>
      <c r="L135" s="23"/>
      <c r="O135" s="23"/>
      <c r="AO135">
        <v>99</v>
      </c>
      <c r="AP135" t="s">
        <v>122</v>
      </c>
    </row>
    <row r="136" spans="1:42" ht="119.25" customHeight="1" x14ac:dyDescent="0.35">
      <c r="A136" s="3">
        <v>7.3</v>
      </c>
      <c r="B136" s="7" t="s">
        <v>63</v>
      </c>
      <c r="C136" s="28"/>
      <c r="D136" s="19"/>
      <c r="E136" s="31" t="e">
        <f t="shared" ref="E136:E146" si="7">VLOOKUP($C136,$I$7:$J$14,2,FALSE)</f>
        <v>#N/A</v>
      </c>
      <c r="F136" s="221"/>
      <c r="G136" s="27"/>
      <c r="AO136">
        <v>98</v>
      </c>
      <c r="AP136" t="s">
        <v>122</v>
      </c>
    </row>
    <row r="137" spans="1:42" ht="137.25" customHeight="1" x14ac:dyDescent="0.35">
      <c r="A137" s="14">
        <v>7.4</v>
      </c>
      <c r="B137" s="7" t="s">
        <v>52</v>
      </c>
      <c r="C137" s="28"/>
      <c r="D137" s="70"/>
      <c r="E137" s="31" t="e">
        <f t="shared" si="7"/>
        <v>#N/A</v>
      </c>
      <c r="F137" s="221"/>
      <c r="G137" s="27"/>
      <c r="AO137">
        <v>97</v>
      </c>
      <c r="AP137" t="s">
        <v>122</v>
      </c>
    </row>
    <row r="138" spans="1:42" ht="125.25" customHeight="1" x14ac:dyDescent="0.35">
      <c r="A138" s="14">
        <v>7.5</v>
      </c>
      <c r="B138" s="7" t="s">
        <v>56</v>
      </c>
      <c r="C138" s="28"/>
      <c r="D138" s="70"/>
      <c r="E138" s="31" t="e">
        <f t="shared" si="7"/>
        <v>#N/A</v>
      </c>
      <c r="F138" s="221"/>
      <c r="G138" s="27"/>
      <c r="AO138">
        <v>96</v>
      </c>
      <c r="AP138" t="s">
        <v>122</v>
      </c>
    </row>
    <row r="139" spans="1:42" ht="150.75" customHeight="1" x14ac:dyDescent="0.35">
      <c r="A139" s="3">
        <v>7.6</v>
      </c>
      <c r="B139" s="7" t="s">
        <v>250</v>
      </c>
      <c r="C139" s="28"/>
      <c r="D139" s="69"/>
      <c r="E139" s="31" t="e">
        <f t="shared" si="7"/>
        <v>#N/A</v>
      </c>
      <c r="F139" s="221"/>
      <c r="G139" s="27"/>
      <c r="AO139">
        <v>95</v>
      </c>
      <c r="AP139" t="s">
        <v>122</v>
      </c>
    </row>
    <row r="140" spans="1:42" ht="158.25" customHeight="1" x14ac:dyDescent="0.35">
      <c r="A140" s="14">
        <v>7.7</v>
      </c>
      <c r="B140" s="7" t="s">
        <v>57</v>
      </c>
      <c r="C140" s="28"/>
      <c r="D140" s="69"/>
      <c r="E140" s="31" t="e">
        <f t="shared" si="7"/>
        <v>#N/A</v>
      </c>
      <c r="F140" s="221"/>
      <c r="G140" s="27"/>
      <c r="AO140">
        <v>94</v>
      </c>
      <c r="AP140" t="s">
        <v>122</v>
      </c>
    </row>
    <row r="141" spans="1:42" ht="141" customHeight="1" x14ac:dyDescent="0.35">
      <c r="A141" s="14">
        <v>7.8</v>
      </c>
      <c r="B141" s="19" t="s">
        <v>241</v>
      </c>
      <c r="C141" s="28"/>
      <c r="D141" s="69"/>
      <c r="E141" s="31" t="e">
        <f t="shared" si="7"/>
        <v>#N/A</v>
      </c>
      <c r="F141" s="221"/>
      <c r="G141" s="27"/>
      <c r="AO141">
        <v>93</v>
      </c>
      <c r="AP141" t="s">
        <v>122</v>
      </c>
    </row>
    <row r="142" spans="1:42" ht="128.25" customHeight="1" x14ac:dyDescent="0.35">
      <c r="A142" s="3">
        <v>7.9</v>
      </c>
      <c r="B142" s="7" t="s">
        <v>90</v>
      </c>
      <c r="C142" s="28"/>
      <c r="D142" s="70"/>
      <c r="E142" s="31" t="e">
        <f t="shared" si="7"/>
        <v>#N/A</v>
      </c>
      <c r="F142" s="221"/>
      <c r="G142" s="27"/>
      <c r="AO142">
        <v>92</v>
      </c>
      <c r="AP142" t="s">
        <v>122</v>
      </c>
    </row>
    <row r="143" spans="1:42" ht="132.75" customHeight="1" x14ac:dyDescent="0.35">
      <c r="A143" s="6">
        <v>7.1</v>
      </c>
      <c r="B143" s="7" t="s">
        <v>74</v>
      </c>
      <c r="C143" s="28"/>
      <c r="D143" s="70"/>
      <c r="E143" s="31" t="e">
        <f t="shared" si="7"/>
        <v>#N/A</v>
      </c>
      <c r="F143" s="221"/>
      <c r="G143" s="27"/>
      <c r="AO143">
        <v>91</v>
      </c>
      <c r="AP143" t="s">
        <v>122</v>
      </c>
    </row>
    <row r="144" spans="1:42" ht="131.25" customHeight="1" x14ac:dyDescent="0.35">
      <c r="A144" s="6">
        <v>7.11</v>
      </c>
      <c r="B144" s="7" t="s">
        <v>247</v>
      </c>
      <c r="C144" s="28"/>
      <c r="D144" s="70"/>
      <c r="E144" s="31" t="e">
        <f t="shared" si="7"/>
        <v>#N/A</v>
      </c>
      <c r="F144" s="221"/>
      <c r="G144" s="27"/>
      <c r="AO144">
        <v>90</v>
      </c>
      <c r="AP144" t="s">
        <v>122</v>
      </c>
    </row>
    <row r="145" spans="1:42" ht="108.75" customHeight="1" x14ac:dyDescent="0.35">
      <c r="A145" s="6">
        <v>7.12</v>
      </c>
      <c r="B145" s="7" t="s">
        <v>81</v>
      </c>
      <c r="C145" s="28"/>
      <c r="D145" s="78"/>
      <c r="E145" s="31" t="e">
        <f t="shared" si="7"/>
        <v>#N/A</v>
      </c>
      <c r="F145" s="221"/>
      <c r="G145" s="27"/>
      <c r="AO145">
        <v>89</v>
      </c>
      <c r="AP145" t="s">
        <v>122</v>
      </c>
    </row>
    <row r="146" spans="1:42" ht="108.75" customHeight="1" x14ac:dyDescent="0.35">
      <c r="A146" s="6">
        <v>7.13</v>
      </c>
      <c r="B146" s="7" t="s">
        <v>72</v>
      </c>
      <c r="C146" s="28"/>
      <c r="D146" s="70"/>
      <c r="E146" s="31" t="e">
        <f t="shared" si="7"/>
        <v>#N/A</v>
      </c>
      <c r="F146" s="221"/>
      <c r="G146" s="27"/>
      <c r="AO146">
        <v>88</v>
      </c>
      <c r="AP146" t="s">
        <v>122</v>
      </c>
    </row>
    <row r="147" spans="1:42" x14ac:dyDescent="0.35">
      <c r="A147" s="20"/>
      <c r="B147" s="104" t="s">
        <v>75</v>
      </c>
      <c r="C147" s="89"/>
      <c r="D147" s="77"/>
      <c r="E147" s="44"/>
      <c r="F147" s="221"/>
      <c r="AO147">
        <v>87</v>
      </c>
      <c r="AP147" t="s">
        <v>122</v>
      </c>
    </row>
    <row r="148" spans="1:42" ht="144.75" customHeight="1" x14ac:dyDescent="0.35">
      <c r="A148" s="6">
        <v>7.14</v>
      </c>
      <c r="B148" s="7" t="s">
        <v>235</v>
      </c>
      <c r="C148" s="28"/>
      <c r="D148" s="70"/>
      <c r="E148" s="31" t="e">
        <f>VLOOKUP($C148,$I$7:$J$14,2,FALSE)</f>
        <v>#N/A</v>
      </c>
      <c r="F148" s="221"/>
      <c r="G148" s="27"/>
      <c r="AO148">
        <v>86</v>
      </c>
      <c r="AP148" t="s">
        <v>122</v>
      </c>
    </row>
    <row r="149" spans="1:42" ht="137.25" customHeight="1" x14ac:dyDescent="0.35">
      <c r="A149" s="6">
        <v>7.15</v>
      </c>
      <c r="B149" s="7" t="s">
        <v>236</v>
      </c>
      <c r="C149" s="28"/>
      <c r="D149" s="70"/>
      <c r="E149" s="38" t="s">
        <v>118</v>
      </c>
      <c r="F149" s="221"/>
      <c r="AO149">
        <v>85</v>
      </c>
      <c r="AP149" t="s">
        <v>122</v>
      </c>
    </row>
    <row r="150" spans="1:42" ht="29" x14ac:dyDescent="0.35">
      <c r="A150" s="6" t="s">
        <v>164</v>
      </c>
      <c r="B150" s="7" t="s">
        <v>165</v>
      </c>
      <c r="C150" s="39" t="e">
        <f>(ROUND((C149/D9:D9)*100,0))/100</f>
        <v>#DIV/0!</v>
      </c>
      <c r="D150" s="16"/>
      <c r="E150" s="38" t="s">
        <v>118</v>
      </c>
      <c r="F150" s="221"/>
      <c r="AO150">
        <v>84</v>
      </c>
      <c r="AP150" t="s">
        <v>122</v>
      </c>
    </row>
    <row r="151" spans="1:42" ht="126.75" customHeight="1" x14ac:dyDescent="0.35">
      <c r="A151" s="6">
        <v>7.16</v>
      </c>
      <c r="B151" s="7" t="s">
        <v>237</v>
      </c>
      <c r="C151" s="28"/>
      <c r="D151" s="70"/>
      <c r="E151" s="31" t="e">
        <f>VLOOKUP($C151,$I$7:$J$14,2,FALSE)</f>
        <v>#N/A</v>
      </c>
      <c r="F151" s="221"/>
      <c r="G151" s="27"/>
      <c r="AO151">
        <v>83</v>
      </c>
      <c r="AP151" t="s">
        <v>122</v>
      </c>
    </row>
    <row r="152" spans="1:42" ht="132.75" customHeight="1" x14ac:dyDescent="0.35">
      <c r="A152" s="6">
        <v>7.17</v>
      </c>
      <c r="B152" s="13" t="s">
        <v>238</v>
      </c>
      <c r="C152" s="28"/>
      <c r="D152" s="70"/>
      <c r="E152" s="31" t="e">
        <f t="shared" ref="E152:E153" si="8">VLOOKUP($C152,$I$7:$J$14,2,FALSE)</f>
        <v>#N/A</v>
      </c>
      <c r="F152" s="221"/>
      <c r="G152" s="27"/>
      <c r="AO152">
        <v>82</v>
      </c>
      <c r="AP152" t="s">
        <v>122</v>
      </c>
    </row>
    <row r="153" spans="1:42" ht="132.75" customHeight="1" x14ac:dyDescent="0.35">
      <c r="A153" s="6">
        <v>7.1800000000000104</v>
      </c>
      <c r="B153" s="7" t="s">
        <v>70</v>
      </c>
      <c r="C153" s="28"/>
      <c r="D153" s="78"/>
      <c r="E153" s="31" t="e">
        <f t="shared" si="8"/>
        <v>#N/A</v>
      </c>
      <c r="F153" s="221"/>
      <c r="G153" s="27"/>
      <c r="AO153">
        <v>81</v>
      </c>
      <c r="AP153" t="s">
        <v>122</v>
      </c>
    </row>
    <row r="154" spans="1:42" ht="136.5" customHeight="1" x14ac:dyDescent="0.35">
      <c r="A154" s="6">
        <v>7.1900000000000102</v>
      </c>
      <c r="B154" s="7" t="s">
        <v>239</v>
      </c>
      <c r="C154" s="28"/>
      <c r="D154" s="70"/>
      <c r="E154" s="38" t="s">
        <v>118</v>
      </c>
      <c r="F154" s="221"/>
      <c r="AO154">
        <v>80</v>
      </c>
      <c r="AP154" t="s">
        <v>122</v>
      </c>
    </row>
    <row r="155" spans="1:42" ht="151.5" customHeight="1" x14ac:dyDescent="0.35">
      <c r="A155" s="6">
        <v>7.2000000000000099</v>
      </c>
      <c r="B155" s="83" t="s">
        <v>73</v>
      </c>
      <c r="C155" s="28"/>
      <c r="D155" s="70"/>
      <c r="E155" s="38" t="s">
        <v>118</v>
      </c>
      <c r="F155" s="221"/>
      <c r="AO155">
        <v>79</v>
      </c>
      <c r="AP155" t="s">
        <v>122</v>
      </c>
    </row>
    <row r="156" spans="1:42" ht="175.5" customHeight="1" x14ac:dyDescent="0.35">
      <c r="A156" s="6">
        <v>7.2100000000000097</v>
      </c>
      <c r="B156" s="7" t="s">
        <v>77</v>
      </c>
      <c r="C156" s="28"/>
      <c r="D156" s="93"/>
      <c r="E156" s="31" t="e">
        <f t="shared" ref="E156:E164" si="9">VLOOKUP($C156,$I$7:$J$14,2,FALSE)</f>
        <v>#N/A</v>
      </c>
      <c r="F156" s="221"/>
      <c r="G156" s="27"/>
      <c r="AO156">
        <v>78</v>
      </c>
      <c r="AP156" t="s">
        <v>122</v>
      </c>
    </row>
    <row r="157" spans="1:42" ht="140.25" customHeight="1" x14ac:dyDescent="0.35">
      <c r="A157" s="6">
        <v>7.2200000000000104</v>
      </c>
      <c r="B157" s="7" t="s">
        <v>76</v>
      </c>
      <c r="C157" s="28"/>
      <c r="D157" s="70"/>
      <c r="E157" s="31" t="e">
        <f t="shared" si="9"/>
        <v>#N/A</v>
      </c>
      <c r="F157" s="221"/>
      <c r="G157" s="27"/>
      <c r="AO157">
        <v>77</v>
      </c>
      <c r="AP157" t="s">
        <v>122</v>
      </c>
    </row>
    <row r="158" spans="1:42" ht="157.5" customHeight="1" x14ac:dyDescent="0.35">
      <c r="A158" s="6">
        <v>7.2300000000000102</v>
      </c>
      <c r="B158" s="7" t="s">
        <v>240</v>
      </c>
      <c r="C158" s="28"/>
      <c r="D158" s="70"/>
      <c r="E158" s="31" t="e">
        <f t="shared" si="9"/>
        <v>#N/A</v>
      </c>
      <c r="F158" s="221"/>
      <c r="G158" s="27"/>
      <c r="AO158">
        <v>76</v>
      </c>
      <c r="AP158" t="s">
        <v>122</v>
      </c>
    </row>
    <row r="159" spans="1:42" ht="137.25" customHeight="1" x14ac:dyDescent="0.35">
      <c r="A159" s="6">
        <v>7.24000000000001</v>
      </c>
      <c r="B159" s="7" t="s">
        <v>78</v>
      </c>
      <c r="C159" s="28"/>
      <c r="D159" s="70"/>
      <c r="E159" s="31" t="e">
        <f t="shared" si="9"/>
        <v>#N/A</v>
      </c>
      <c r="F159" s="221"/>
      <c r="G159" s="27"/>
      <c r="AO159">
        <v>75</v>
      </c>
      <c r="AP159" t="s">
        <v>122</v>
      </c>
    </row>
    <row r="160" spans="1:42" ht="166.5" customHeight="1" x14ac:dyDescent="0.35">
      <c r="A160" s="6">
        <v>7.2500000000000098</v>
      </c>
      <c r="B160" s="7" t="s">
        <v>249</v>
      </c>
      <c r="C160" s="28"/>
      <c r="D160" s="70"/>
      <c r="E160" s="31" t="e">
        <f t="shared" si="9"/>
        <v>#N/A</v>
      </c>
      <c r="F160" s="221"/>
      <c r="G160" s="27"/>
      <c r="AO160">
        <v>74</v>
      </c>
      <c r="AP160" t="s">
        <v>122</v>
      </c>
    </row>
    <row r="161" spans="1:42" ht="147.75" customHeight="1" x14ac:dyDescent="0.35">
      <c r="A161" s="6">
        <v>7.2600000000000096</v>
      </c>
      <c r="B161" s="7" t="s">
        <v>203</v>
      </c>
      <c r="C161" s="28"/>
      <c r="D161" s="70"/>
      <c r="E161" s="31" t="e">
        <f t="shared" si="9"/>
        <v>#N/A</v>
      </c>
      <c r="F161" s="221"/>
      <c r="G161" s="27"/>
      <c r="AO161">
        <v>73</v>
      </c>
      <c r="AP161" t="s">
        <v>122</v>
      </c>
    </row>
    <row r="162" spans="1:42" ht="170.25" customHeight="1" x14ac:dyDescent="0.35">
      <c r="A162" s="6">
        <v>7.2700000000000102</v>
      </c>
      <c r="B162" s="13" t="s">
        <v>189</v>
      </c>
      <c r="C162" s="28"/>
      <c r="D162" s="70"/>
      <c r="E162" s="31" t="e">
        <f t="shared" si="9"/>
        <v>#N/A</v>
      </c>
      <c r="F162" s="221"/>
      <c r="G162" s="40"/>
      <c r="AO162">
        <v>72</v>
      </c>
      <c r="AP162" t="s">
        <v>122</v>
      </c>
    </row>
    <row r="163" spans="1:42" ht="162.75" customHeight="1" x14ac:dyDescent="0.35">
      <c r="A163" s="6">
        <v>7.28000000000001</v>
      </c>
      <c r="B163" s="13" t="s">
        <v>87</v>
      </c>
      <c r="C163" s="28"/>
      <c r="D163" s="70"/>
      <c r="E163" s="31" t="e">
        <f t="shared" si="9"/>
        <v>#N/A</v>
      </c>
      <c r="F163" s="221"/>
      <c r="G163" s="27"/>
      <c r="AO163">
        <v>71</v>
      </c>
      <c r="AP163" t="s">
        <v>122</v>
      </c>
    </row>
    <row r="164" spans="1:42" s="12" customFormat="1" ht="175.5" customHeight="1" thickBot="1" x14ac:dyDescent="0.4">
      <c r="A164" s="6">
        <v>7.2900000000000098</v>
      </c>
      <c r="B164" s="7" t="s">
        <v>198</v>
      </c>
      <c r="C164" s="28"/>
      <c r="D164" s="78"/>
      <c r="E164" s="31" t="e">
        <f t="shared" si="9"/>
        <v>#N/A</v>
      </c>
      <c r="F164" s="222"/>
      <c r="G164" s="27"/>
      <c r="L164" s="24"/>
      <c r="O164" s="24"/>
      <c r="AO164">
        <v>70</v>
      </c>
      <c r="AP164" t="s">
        <v>122</v>
      </c>
    </row>
    <row r="165" spans="1:42" s="12" customFormat="1" ht="24" customHeight="1" x14ac:dyDescent="0.35">
      <c r="A165" s="179" t="s">
        <v>112</v>
      </c>
      <c r="B165" s="180"/>
      <c r="C165" s="180"/>
      <c r="D165" s="181"/>
      <c r="E165" s="29" t="e">
        <f>SUM(E135:E164)</f>
        <v>#N/A</v>
      </c>
      <c r="F165" s="43" t="e">
        <f>VLOOKUP(E165,AV10:AW71,2,FALSE)</f>
        <v>#N/A</v>
      </c>
      <c r="G165" s="27"/>
      <c r="L165" s="24"/>
      <c r="O165" s="24"/>
      <c r="AO165">
        <v>69</v>
      </c>
      <c r="AP165" t="s">
        <v>122</v>
      </c>
    </row>
    <row r="166" spans="1:42" s="12" customFormat="1" ht="16.5" customHeight="1" thickBot="1" x14ac:dyDescent="0.4">
      <c r="A166" s="182" t="s">
        <v>113</v>
      </c>
      <c r="B166" s="183"/>
      <c r="C166" s="183"/>
      <c r="D166" s="183"/>
      <c r="E166" s="183"/>
      <c r="F166" s="184"/>
      <c r="G166" s="27"/>
      <c r="L166" s="24"/>
      <c r="O166" s="24"/>
      <c r="AO166">
        <v>68</v>
      </c>
      <c r="AP166" t="s">
        <v>122</v>
      </c>
    </row>
    <row r="167" spans="1:42" s="12" customFormat="1" ht="409.5" customHeight="1" thickBot="1" x14ac:dyDescent="0.4">
      <c r="A167" s="185"/>
      <c r="B167" s="186"/>
      <c r="C167" s="186"/>
      <c r="D167" s="186"/>
      <c r="E167" s="186"/>
      <c r="F167" s="187"/>
      <c r="G167" s="27"/>
      <c r="L167" s="24"/>
      <c r="O167" s="24"/>
      <c r="AO167">
        <v>67</v>
      </c>
      <c r="AP167" t="s">
        <v>122</v>
      </c>
    </row>
    <row r="168" spans="1:42" ht="19" thickBot="1" x14ac:dyDescent="0.4">
      <c r="A168" s="142">
        <v>8</v>
      </c>
      <c r="B168" s="202" t="s">
        <v>12</v>
      </c>
      <c r="C168" s="203"/>
      <c r="D168" s="164" t="s">
        <v>8</v>
      </c>
      <c r="E168" s="131" t="s">
        <v>95</v>
      </c>
      <c r="F168" s="132" t="s">
        <v>96</v>
      </c>
      <c r="AO168">
        <v>66</v>
      </c>
      <c r="AP168" t="s">
        <v>122</v>
      </c>
    </row>
    <row r="169" spans="1:42" ht="117.75" customHeight="1" x14ac:dyDescent="0.35">
      <c r="A169" s="111">
        <v>8.1</v>
      </c>
      <c r="B169" s="81" t="s">
        <v>64</v>
      </c>
      <c r="C169" s="121"/>
      <c r="D169" s="146"/>
      <c r="E169" s="145" t="e">
        <f>VLOOKUP($C169,$I$7:$J$14,2,FALSE)</f>
        <v>#N/A</v>
      </c>
      <c r="F169" s="223" t="e">
        <f>IF($E$174&lt;=0,0,E174/M24)</f>
        <v>#N/A</v>
      </c>
      <c r="G169" s="27"/>
      <c r="AO169">
        <v>65</v>
      </c>
      <c r="AP169" t="s">
        <v>122</v>
      </c>
    </row>
    <row r="170" spans="1:42" ht="125.25" customHeight="1" x14ac:dyDescent="0.35">
      <c r="A170" s="3">
        <v>8.1999999999999993</v>
      </c>
      <c r="B170" s="7" t="s">
        <v>65</v>
      </c>
      <c r="C170" s="28"/>
      <c r="D170" s="70"/>
      <c r="E170" s="31" t="e">
        <f t="shared" ref="E170:E173" si="10">VLOOKUP($C170,$I$7:$J$14,2,FALSE)</f>
        <v>#N/A</v>
      </c>
      <c r="F170" s="221"/>
      <c r="G170" s="27"/>
      <c r="AO170">
        <v>64</v>
      </c>
      <c r="AP170" t="s">
        <v>122</v>
      </c>
    </row>
    <row r="171" spans="1:42" ht="132.75" customHeight="1" x14ac:dyDescent="0.35">
      <c r="A171" s="3">
        <v>8.3000000000000007</v>
      </c>
      <c r="B171" s="7" t="s">
        <v>190</v>
      </c>
      <c r="C171" s="28"/>
      <c r="D171" s="70"/>
      <c r="E171" s="31" t="e">
        <f t="shared" si="10"/>
        <v>#N/A</v>
      </c>
      <c r="F171" s="221"/>
      <c r="G171" s="27"/>
      <c r="AO171">
        <v>63</v>
      </c>
      <c r="AP171" t="s">
        <v>122</v>
      </c>
    </row>
    <row r="172" spans="1:42" ht="109.5" customHeight="1" x14ac:dyDescent="0.35">
      <c r="A172" s="3">
        <v>8.4</v>
      </c>
      <c r="B172" s="7" t="s">
        <v>66</v>
      </c>
      <c r="C172" s="28"/>
      <c r="D172" s="69"/>
      <c r="E172" s="31" t="e">
        <f t="shared" si="10"/>
        <v>#N/A</v>
      </c>
      <c r="F172" s="221"/>
      <c r="G172" s="27"/>
      <c r="AO172">
        <v>62</v>
      </c>
      <c r="AP172" t="s">
        <v>122</v>
      </c>
    </row>
    <row r="173" spans="1:42" ht="134.25" customHeight="1" thickBot="1" x14ac:dyDescent="0.4">
      <c r="A173" s="3">
        <v>8.5</v>
      </c>
      <c r="B173" s="7" t="s">
        <v>231</v>
      </c>
      <c r="C173" s="28"/>
      <c r="D173" s="70"/>
      <c r="E173" s="31" t="e">
        <f t="shared" si="10"/>
        <v>#N/A</v>
      </c>
      <c r="F173" s="222"/>
      <c r="G173" s="27"/>
      <c r="AO173">
        <v>61</v>
      </c>
      <c r="AP173" t="s">
        <v>122</v>
      </c>
    </row>
    <row r="174" spans="1:42" ht="23.25" customHeight="1" thickBot="1" x14ac:dyDescent="0.4">
      <c r="A174" s="188" t="s">
        <v>114</v>
      </c>
      <c r="B174" s="189"/>
      <c r="C174" s="189"/>
      <c r="D174" s="190"/>
      <c r="E174" s="133" t="e">
        <f>SUM(E169:E173)</f>
        <v>#N/A</v>
      </c>
      <c r="F174" s="47" t="e">
        <f>VLOOKUP(E174,L25:M35,2,FALSE)</f>
        <v>#N/A</v>
      </c>
      <c r="AO174">
        <v>60</v>
      </c>
      <c r="AP174" t="s">
        <v>122</v>
      </c>
    </row>
    <row r="175" spans="1:42" ht="15" thickBot="1" x14ac:dyDescent="0.4">
      <c r="A175" s="191" t="s">
        <v>115</v>
      </c>
      <c r="B175" s="192"/>
      <c r="C175" s="192"/>
      <c r="D175" s="192"/>
      <c r="E175" s="192"/>
      <c r="F175" s="193"/>
      <c r="AO175">
        <v>59</v>
      </c>
      <c r="AP175" t="s">
        <v>122</v>
      </c>
    </row>
    <row r="176" spans="1:42" ht="409.5" customHeight="1" thickBot="1" x14ac:dyDescent="0.4">
      <c r="A176" s="185"/>
      <c r="B176" s="196"/>
      <c r="C176" s="196"/>
      <c r="D176" s="196"/>
      <c r="E176" s="196"/>
      <c r="F176" s="197"/>
      <c r="AO176">
        <v>58</v>
      </c>
      <c r="AP176" t="s">
        <v>122</v>
      </c>
    </row>
    <row r="177" spans="1:42" ht="21" x14ac:dyDescent="0.5">
      <c r="A177" s="194" t="s">
        <v>116</v>
      </c>
      <c r="B177" s="194"/>
      <c r="C177" s="194"/>
      <c r="D177" s="194"/>
      <c r="E177" s="41" t="e">
        <f>SUM(E22,E62,E89,E122,E130,E165,E174)</f>
        <v>#N/A</v>
      </c>
      <c r="F177" s="224" t="e">
        <f>VLOOKUP(E177,AO20:AP289,2,FALSE)</f>
        <v>#N/A</v>
      </c>
      <c r="AO177">
        <v>56</v>
      </c>
      <c r="AP177" t="s">
        <v>122</v>
      </c>
    </row>
    <row r="178" spans="1:42" ht="21.5" thickBot="1" x14ac:dyDescent="0.55000000000000004">
      <c r="A178" s="36"/>
      <c r="B178" s="105"/>
      <c r="C178" s="90"/>
      <c r="D178" s="75" t="s">
        <v>191</v>
      </c>
      <c r="E178" s="46" t="e">
        <f>IF($E$177&lt;=0,0,E177/AP9)</f>
        <v>#N/A</v>
      </c>
      <c r="F178" s="225"/>
      <c r="AO178">
        <v>55</v>
      </c>
      <c r="AP178" t="s">
        <v>122</v>
      </c>
    </row>
    <row r="179" spans="1:42" ht="15" thickBot="1" x14ac:dyDescent="0.4">
      <c r="A179" s="195" t="s">
        <v>117</v>
      </c>
      <c r="B179" s="195"/>
      <c r="C179" s="195"/>
      <c r="D179" s="195"/>
      <c r="E179" s="195"/>
      <c r="F179" s="195"/>
      <c r="AO179">
        <v>54</v>
      </c>
      <c r="AP179" t="s">
        <v>122</v>
      </c>
    </row>
    <row r="180" spans="1:42" ht="409.5" customHeight="1" thickBot="1" x14ac:dyDescent="0.4">
      <c r="A180" s="170"/>
      <c r="B180" s="171"/>
      <c r="C180" s="171"/>
      <c r="D180" s="171"/>
      <c r="E180" s="171"/>
      <c r="F180" s="172"/>
      <c r="AO180">
        <v>53</v>
      </c>
      <c r="AP180" t="s">
        <v>122</v>
      </c>
    </row>
    <row r="181" spans="1:42" ht="15" thickBot="1" x14ac:dyDescent="0.4">
      <c r="D181" s="113" t="s">
        <v>229</v>
      </c>
      <c r="AO181">
        <v>52</v>
      </c>
      <c r="AP181" t="s">
        <v>122</v>
      </c>
    </row>
    <row r="182" spans="1:42" ht="60" customHeight="1" x14ac:dyDescent="0.35">
      <c r="B182" s="147" t="s">
        <v>226</v>
      </c>
      <c r="C182" s="150"/>
      <c r="D182" s="153"/>
      <c r="AO182">
        <v>51</v>
      </c>
      <c r="AP182" t="s">
        <v>122</v>
      </c>
    </row>
    <row r="183" spans="1:42" ht="87" customHeight="1" x14ac:dyDescent="0.35">
      <c r="B183" s="148" t="s">
        <v>227</v>
      </c>
      <c r="C183" s="151"/>
      <c r="D183" s="154"/>
      <c r="AO183">
        <v>50</v>
      </c>
      <c r="AP183" t="s">
        <v>122</v>
      </c>
    </row>
    <row r="184" spans="1:42" ht="87.75" customHeight="1" thickBot="1" x14ac:dyDescent="0.4">
      <c r="B184" s="149" t="s">
        <v>228</v>
      </c>
      <c r="C184" s="152"/>
      <c r="D184" s="155"/>
      <c r="AO184">
        <v>49</v>
      </c>
      <c r="AP184" t="s">
        <v>122</v>
      </c>
    </row>
    <row r="185" spans="1:42" x14ac:dyDescent="0.35">
      <c r="AO185">
        <v>48</v>
      </c>
      <c r="AP185" t="s">
        <v>122</v>
      </c>
    </row>
    <row r="186" spans="1:42" x14ac:dyDescent="0.35">
      <c r="AO186">
        <v>47</v>
      </c>
      <c r="AP186" t="s">
        <v>122</v>
      </c>
    </row>
    <row r="187" spans="1:42" x14ac:dyDescent="0.35">
      <c r="AO187">
        <v>46</v>
      </c>
      <c r="AP187" t="s">
        <v>122</v>
      </c>
    </row>
    <row r="188" spans="1:42" x14ac:dyDescent="0.35">
      <c r="AO188">
        <v>45</v>
      </c>
      <c r="AP188" t="s">
        <v>122</v>
      </c>
    </row>
    <row r="189" spans="1:42" x14ac:dyDescent="0.35">
      <c r="AO189">
        <v>44</v>
      </c>
      <c r="AP189" t="s">
        <v>122</v>
      </c>
    </row>
    <row r="190" spans="1:42" x14ac:dyDescent="0.35">
      <c r="AO190">
        <v>43</v>
      </c>
      <c r="AP190" t="s">
        <v>122</v>
      </c>
    </row>
    <row r="191" spans="1:42" x14ac:dyDescent="0.35">
      <c r="AO191">
        <v>42</v>
      </c>
      <c r="AP191" t="s">
        <v>122</v>
      </c>
    </row>
    <row r="192" spans="1:42" x14ac:dyDescent="0.35">
      <c r="AO192">
        <v>41</v>
      </c>
      <c r="AP192" t="s">
        <v>122</v>
      </c>
    </row>
    <row r="193" spans="41:42" x14ac:dyDescent="0.35">
      <c r="AO193">
        <v>40</v>
      </c>
      <c r="AP193" t="s">
        <v>122</v>
      </c>
    </row>
    <row r="194" spans="41:42" x14ac:dyDescent="0.35">
      <c r="AO194">
        <v>39</v>
      </c>
      <c r="AP194" t="s">
        <v>122</v>
      </c>
    </row>
    <row r="195" spans="41:42" x14ac:dyDescent="0.35">
      <c r="AO195">
        <v>38</v>
      </c>
      <c r="AP195" t="s">
        <v>122</v>
      </c>
    </row>
    <row r="196" spans="41:42" x14ac:dyDescent="0.35">
      <c r="AO196">
        <v>37</v>
      </c>
      <c r="AP196" t="s">
        <v>122</v>
      </c>
    </row>
    <row r="197" spans="41:42" x14ac:dyDescent="0.35">
      <c r="AO197">
        <v>36</v>
      </c>
      <c r="AP197" t="s">
        <v>122</v>
      </c>
    </row>
    <row r="198" spans="41:42" x14ac:dyDescent="0.35">
      <c r="AO198">
        <v>35</v>
      </c>
      <c r="AP198" t="s">
        <v>122</v>
      </c>
    </row>
    <row r="199" spans="41:42" x14ac:dyDescent="0.35">
      <c r="AO199">
        <v>34</v>
      </c>
      <c r="AP199" t="s">
        <v>122</v>
      </c>
    </row>
    <row r="200" spans="41:42" x14ac:dyDescent="0.35">
      <c r="AO200">
        <v>33</v>
      </c>
      <c r="AP200" t="s">
        <v>122</v>
      </c>
    </row>
    <row r="201" spans="41:42" x14ac:dyDescent="0.35">
      <c r="AO201">
        <v>32</v>
      </c>
      <c r="AP201" t="s">
        <v>122</v>
      </c>
    </row>
    <row r="202" spans="41:42" x14ac:dyDescent="0.35">
      <c r="AO202">
        <v>31</v>
      </c>
      <c r="AP202" t="s">
        <v>122</v>
      </c>
    </row>
    <row r="203" spans="41:42" x14ac:dyDescent="0.35">
      <c r="AO203">
        <v>30</v>
      </c>
      <c r="AP203" t="s">
        <v>122</v>
      </c>
    </row>
    <row r="204" spans="41:42" x14ac:dyDescent="0.35">
      <c r="AO204">
        <v>29</v>
      </c>
      <c r="AP204" t="s">
        <v>122</v>
      </c>
    </row>
    <row r="205" spans="41:42" x14ac:dyDescent="0.35">
      <c r="AO205">
        <v>28</v>
      </c>
      <c r="AP205" t="s">
        <v>122</v>
      </c>
    </row>
    <row r="206" spans="41:42" x14ac:dyDescent="0.35">
      <c r="AO206">
        <v>27</v>
      </c>
      <c r="AP206" t="s">
        <v>122</v>
      </c>
    </row>
    <row r="207" spans="41:42" x14ac:dyDescent="0.35">
      <c r="AO207">
        <v>26</v>
      </c>
      <c r="AP207" t="s">
        <v>122</v>
      </c>
    </row>
    <row r="208" spans="41:42" x14ac:dyDescent="0.35">
      <c r="AO208">
        <v>25</v>
      </c>
      <c r="AP208" t="s">
        <v>122</v>
      </c>
    </row>
    <row r="209" spans="41:42" x14ac:dyDescent="0.35">
      <c r="AO209">
        <v>24</v>
      </c>
      <c r="AP209" t="s">
        <v>122</v>
      </c>
    </row>
    <row r="210" spans="41:42" x14ac:dyDescent="0.35">
      <c r="AO210">
        <v>23</v>
      </c>
      <c r="AP210" t="s">
        <v>122</v>
      </c>
    </row>
    <row r="211" spans="41:42" x14ac:dyDescent="0.35">
      <c r="AO211">
        <v>22</v>
      </c>
      <c r="AP211" t="s">
        <v>122</v>
      </c>
    </row>
    <row r="212" spans="41:42" x14ac:dyDescent="0.35">
      <c r="AO212">
        <v>21</v>
      </c>
      <c r="AP212" t="s">
        <v>122</v>
      </c>
    </row>
    <row r="213" spans="41:42" x14ac:dyDescent="0.35">
      <c r="AO213">
        <v>20</v>
      </c>
      <c r="AP213" t="s">
        <v>122</v>
      </c>
    </row>
    <row r="214" spans="41:42" x14ac:dyDescent="0.35">
      <c r="AO214">
        <v>19</v>
      </c>
      <c r="AP214" t="s">
        <v>122</v>
      </c>
    </row>
    <row r="215" spans="41:42" x14ac:dyDescent="0.35">
      <c r="AO215">
        <v>18</v>
      </c>
      <c r="AP215" t="s">
        <v>122</v>
      </c>
    </row>
    <row r="216" spans="41:42" x14ac:dyDescent="0.35">
      <c r="AO216">
        <v>17</v>
      </c>
      <c r="AP216" t="s">
        <v>122</v>
      </c>
    </row>
    <row r="217" spans="41:42" x14ac:dyDescent="0.35">
      <c r="AO217">
        <v>16</v>
      </c>
      <c r="AP217" t="s">
        <v>122</v>
      </c>
    </row>
    <row r="218" spans="41:42" x14ac:dyDescent="0.35">
      <c r="AO218">
        <v>15</v>
      </c>
      <c r="AP218" t="s">
        <v>122</v>
      </c>
    </row>
    <row r="219" spans="41:42" x14ac:dyDescent="0.35">
      <c r="AO219">
        <v>14</v>
      </c>
      <c r="AP219" t="s">
        <v>122</v>
      </c>
    </row>
    <row r="220" spans="41:42" x14ac:dyDescent="0.35">
      <c r="AO220">
        <v>13</v>
      </c>
      <c r="AP220" t="s">
        <v>122</v>
      </c>
    </row>
    <row r="221" spans="41:42" x14ac:dyDescent="0.35">
      <c r="AO221">
        <v>12</v>
      </c>
      <c r="AP221" t="s">
        <v>122</v>
      </c>
    </row>
    <row r="222" spans="41:42" x14ac:dyDescent="0.35">
      <c r="AO222">
        <v>11</v>
      </c>
      <c r="AP222" t="s">
        <v>122</v>
      </c>
    </row>
    <row r="223" spans="41:42" x14ac:dyDescent="0.35">
      <c r="AO223">
        <v>10</v>
      </c>
      <c r="AP223" t="s">
        <v>122</v>
      </c>
    </row>
    <row r="224" spans="41:42" x14ac:dyDescent="0.35">
      <c r="AO224">
        <v>9</v>
      </c>
      <c r="AP224" t="s">
        <v>122</v>
      </c>
    </row>
    <row r="225" spans="41:42" x14ac:dyDescent="0.35">
      <c r="AO225">
        <v>8</v>
      </c>
      <c r="AP225" t="s">
        <v>122</v>
      </c>
    </row>
    <row r="226" spans="41:42" x14ac:dyDescent="0.35">
      <c r="AO226">
        <v>7</v>
      </c>
      <c r="AP226" t="s">
        <v>122</v>
      </c>
    </row>
    <row r="227" spans="41:42" x14ac:dyDescent="0.35">
      <c r="AO227">
        <v>6</v>
      </c>
      <c r="AP227" t="s">
        <v>122</v>
      </c>
    </row>
    <row r="228" spans="41:42" x14ac:dyDescent="0.35">
      <c r="AO228">
        <v>5</v>
      </c>
      <c r="AP228" t="s">
        <v>122</v>
      </c>
    </row>
    <row r="229" spans="41:42" x14ac:dyDescent="0.35">
      <c r="AO229">
        <v>4</v>
      </c>
      <c r="AP229" t="s">
        <v>122</v>
      </c>
    </row>
    <row r="230" spans="41:42" x14ac:dyDescent="0.35">
      <c r="AO230">
        <v>3</v>
      </c>
      <c r="AP230" t="s">
        <v>122</v>
      </c>
    </row>
    <row r="231" spans="41:42" x14ac:dyDescent="0.35">
      <c r="AO231">
        <v>2</v>
      </c>
      <c r="AP231" t="s">
        <v>122</v>
      </c>
    </row>
    <row r="232" spans="41:42" x14ac:dyDescent="0.35">
      <c r="AO232">
        <v>1</v>
      </c>
      <c r="AP232" t="s">
        <v>122</v>
      </c>
    </row>
    <row r="233" spans="41:42" x14ac:dyDescent="0.35">
      <c r="AO233">
        <v>0</v>
      </c>
      <c r="AP233" t="s">
        <v>122</v>
      </c>
    </row>
    <row r="234" spans="41:42" x14ac:dyDescent="0.35">
      <c r="AO234">
        <v>-1</v>
      </c>
      <c r="AP234" t="s">
        <v>122</v>
      </c>
    </row>
    <row r="235" spans="41:42" x14ac:dyDescent="0.35">
      <c r="AO235">
        <v>-2</v>
      </c>
      <c r="AP235" t="s">
        <v>122</v>
      </c>
    </row>
    <row r="236" spans="41:42" x14ac:dyDescent="0.35">
      <c r="AO236">
        <v>-3</v>
      </c>
      <c r="AP236" t="s">
        <v>122</v>
      </c>
    </row>
    <row r="237" spans="41:42" x14ac:dyDescent="0.35">
      <c r="AO237">
        <v>-4</v>
      </c>
      <c r="AP237" t="s">
        <v>122</v>
      </c>
    </row>
    <row r="238" spans="41:42" x14ac:dyDescent="0.35">
      <c r="AO238">
        <v>-5</v>
      </c>
      <c r="AP238" t="s">
        <v>122</v>
      </c>
    </row>
    <row r="239" spans="41:42" x14ac:dyDescent="0.35">
      <c r="AO239">
        <v>-6</v>
      </c>
      <c r="AP239" t="s">
        <v>122</v>
      </c>
    </row>
    <row r="240" spans="41:42" x14ac:dyDescent="0.35">
      <c r="AO240">
        <v>-7</v>
      </c>
      <c r="AP240" t="s">
        <v>122</v>
      </c>
    </row>
    <row r="241" spans="41:42" x14ac:dyDescent="0.35">
      <c r="AO241">
        <v>-8</v>
      </c>
      <c r="AP241" t="s">
        <v>122</v>
      </c>
    </row>
    <row r="242" spans="41:42" x14ac:dyDescent="0.35">
      <c r="AO242">
        <v>-9</v>
      </c>
      <c r="AP242" t="s">
        <v>122</v>
      </c>
    </row>
    <row r="243" spans="41:42" x14ac:dyDescent="0.35">
      <c r="AO243">
        <v>-10</v>
      </c>
      <c r="AP243" t="s">
        <v>122</v>
      </c>
    </row>
    <row r="244" spans="41:42" x14ac:dyDescent="0.35">
      <c r="AO244">
        <v>-11</v>
      </c>
      <c r="AP244" t="s">
        <v>122</v>
      </c>
    </row>
    <row r="245" spans="41:42" x14ac:dyDescent="0.35">
      <c r="AO245">
        <v>-12</v>
      </c>
      <c r="AP245" t="s">
        <v>122</v>
      </c>
    </row>
    <row r="246" spans="41:42" x14ac:dyDescent="0.35">
      <c r="AO246">
        <v>-13</v>
      </c>
      <c r="AP246" t="s">
        <v>122</v>
      </c>
    </row>
    <row r="247" spans="41:42" x14ac:dyDescent="0.35">
      <c r="AO247">
        <v>-14</v>
      </c>
      <c r="AP247" t="s">
        <v>122</v>
      </c>
    </row>
    <row r="248" spans="41:42" x14ac:dyDescent="0.35">
      <c r="AO248">
        <v>-15</v>
      </c>
      <c r="AP248" t="s">
        <v>122</v>
      </c>
    </row>
    <row r="249" spans="41:42" x14ac:dyDescent="0.35">
      <c r="AO249">
        <v>-16</v>
      </c>
      <c r="AP249" t="s">
        <v>122</v>
      </c>
    </row>
    <row r="250" spans="41:42" x14ac:dyDescent="0.35">
      <c r="AO250">
        <v>-17</v>
      </c>
      <c r="AP250" t="s">
        <v>122</v>
      </c>
    </row>
    <row r="251" spans="41:42" x14ac:dyDescent="0.35">
      <c r="AO251">
        <v>-18</v>
      </c>
      <c r="AP251" t="s">
        <v>122</v>
      </c>
    </row>
    <row r="252" spans="41:42" x14ac:dyDescent="0.35">
      <c r="AO252">
        <v>-19</v>
      </c>
      <c r="AP252" t="s">
        <v>122</v>
      </c>
    </row>
    <row r="253" spans="41:42" x14ac:dyDescent="0.35">
      <c r="AO253">
        <v>-20</v>
      </c>
      <c r="AP253" t="s">
        <v>122</v>
      </c>
    </row>
    <row r="254" spans="41:42" x14ac:dyDescent="0.35">
      <c r="AO254">
        <v>-21</v>
      </c>
      <c r="AP254" t="s">
        <v>122</v>
      </c>
    </row>
    <row r="255" spans="41:42" x14ac:dyDescent="0.35">
      <c r="AO255">
        <v>-22</v>
      </c>
      <c r="AP255" t="s">
        <v>122</v>
      </c>
    </row>
    <row r="256" spans="41:42" x14ac:dyDescent="0.35">
      <c r="AO256">
        <v>-23</v>
      </c>
      <c r="AP256" t="s">
        <v>122</v>
      </c>
    </row>
    <row r="257" spans="41:42" x14ac:dyDescent="0.35">
      <c r="AO257">
        <v>-24</v>
      </c>
      <c r="AP257" t="s">
        <v>122</v>
      </c>
    </row>
    <row r="258" spans="41:42" x14ac:dyDescent="0.35">
      <c r="AO258">
        <v>-25</v>
      </c>
      <c r="AP258" t="s">
        <v>122</v>
      </c>
    </row>
    <row r="259" spans="41:42" x14ac:dyDescent="0.35">
      <c r="AO259">
        <v>-26</v>
      </c>
      <c r="AP259" t="s">
        <v>122</v>
      </c>
    </row>
    <row r="260" spans="41:42" x14ac:dyDescent="0.35">
      <c r="AO260">
        <v>-27</v>
      </c>
      <c r="AP260" t="s">
        <v>122</v>
      </c>
    </row>
    <row r="261" spans="41:42" x14ac:dyDescent="0.35">
      <c r="AO261">
        <v>-28</v>
      </c>
      <c r="AP261" t="s">
        <v>122</v>
      </c>
    </row>
    <row r="262" spans="41:42" x14ac:dyDescent="0.35">
      <c r="AO262">
        <v>-29</v>
      </c>
      <c r="AP262" t="s">
        <v>122</v>
      </c>
    </row>
    <row r="263" spans="41:42" x14ac:dyDescent="0.35">
      <c r="AO263">
        <v>-30</v>
      </c>
      <c r="AP263" t="s">
        <v>122</v>
      </c>
    </row>
    <row r="264" spans="41:42" x14ac:dyDescent="0.35">
      <c r="AO264">
        <v>-31</v>
      </c>
      <c r="AP264" t="s">
        <v>122</v>
      </c>
    </row>
    <row r="265" spans="41:42" x14ac:dyDescent="0.35">
      <c r="AO265">
        <v>-32</v>
      </c>
      <c r="AP265" t="s">
        <v>122</v>
      </c>
    </row>
    <row r="266" spans="41:42" x14ac:dyDescent="0.35">
      <c r="AO266">
        <v>-33</v>
      </c>
      <c r="AP266" t="s">
        <v>122</v>
      </c>
    </row>
    <row r="267" spans="41:42" x14ac:dyDescent="0.35">
      <c r="AO267">
        <v>-34</v>
      </c>
      <c r="AP267" t="s">
        <v>122</v>
      </c>
    </row>
    <row r="268" spans="41:42" x14ac:dyDescent="0.35">
      <c r="AO268">
        <v>-35</v>
      </c>
      <c r="AP268" t="s">
        <v>122</v>
      </c>
    </row>
    <row r="269" spans="41:42" x14ac:dyDescent="0.35">
      <c r="AO269">
        <v>-36</v>
      </c>
      <c r="AP269" t="s">
        <v>122</v>
      </c>
    </row>
    <row r="270" spans="41:42" x14ac:dyDescent="0.35">
      <c r="AO270">
        <v>-37</v>
      </c>
      <c r="AP270" t="s">
        <v>122</v>
      </c>
    </row>
    <row r="271" spans="41:42" x14ac:dyDescent="0.35">
      <c r="AO271">
        <v>-38</v>
      </c>
      <c r="AP271" t="s">
        <v>122</v>
      </c>
    </row>
    <row r="272" spans="41:42" x14ac:dyDescent="0.35">
      <c r="AO272">
        <v>-39</v>
      </c>
      <c r="AP272" t="s">
        <v>122</v>
      </c>
    </row>
    <row r="273" spans="41:42" x14ac:dyDescent="0.35">
      <c r="AO273">
        <v>-40</v>
      </c>
      <c r="AP273" t="s">
        <v>122</v>
      </c>
    </row>
    <row r="274" spans="41:42" x14ac:dyDescent="0.35">
      <c r="AO274">
        <v>-41</v>
      </c>
      <c r="AP274" t="s">
        <v>122</v>
      </c>
    </row>
    <row r="275" spans="41:42" x14ac:dyDescent="0.35">
      <c r="AO275">
        <v>-42</v>
      </c>
      <c r="AP275" t="s">
        <v>122</v>
      </c>
    </row>
    <row r="276" spans="41:42" x14ac:dyDescent="0.35">
      <c r="AO276">
        <v>-43</v>
      </c>
      <c r="AP276" t="s">
        <v>122</v>
      </c>
    </row>
    <row r="277" spans="41:42" x14ac:dyDescent="0.35">
      <c r="AO277">
        <v>-44</v>
      </c>
      <c r="AP277" t="s">
        <v>122</v>
      </c>
    </row>
    <row r="278" spans="41:42" x14ac:dyDescent="0.35">
      <c r="AO278">
        <v>-45</v>
      </c>
      <c r="AP278" t="s">
        <v>122</v>
      </c>
    </row>
    <row r="279" spans="41:42" x14ac:dyDescent="0.35">
      <c r="AO279">
        <v>-46</v>
      </c>
      <c r="AP279" t="s">
        <v>122</v>
      </c>
    </row>
    <row r="280" spans="41:42" x14ac:dyDescent="0.35">
      <c r="AO280">
        <v>-47</v>
      </c>
      <c r="AP280" t="s">
        <v>122</v>
      </c>
    </row>
    <row r="281" spans="41:42" x14ac:dyDescent="0.35">
      <c r="AO281">
        <v>-48</v>
      </c>
      <c r="AP281" t="s">
        <v>122</v>
      </c>
    </row>
    <row r="282" spans="41:42" x14ac:dyDescent="0.35">
      <c r="AO282">
        <v>-49</v>
      </c>
      <c r="AP282" t="s">
        <v>122</v>
      </c>
    </row>
    <row r="283" spans="41:42" x14ac:dyDescent="0.35">
      <c r="AO283">
        <v>-50</v>
      </c>
      <c r="AP283" t="s">
        <v>122</v>
      </c>
    </row>
    <row r="284" spans="41:42" x14ac:dyDescent="0.35">
      <c r="AO284">
        <v>-51</v>
      </c>
      <c r="AP284" t="s">
        <v>122</v>
      </c>
    </row>
    <row r="285" spans="41:42" x14ac:dyDescent="0.35">
      <c r="AO285">
        <v>-52</v>
      </c>
      <c r="AP285" t="s">
        <v>122</v>
      </c>
    </row>
    <row r="286" spans="41:42" x14ac:dyDescent="0.35">
      <c r="AO286">
        <v>-53</v>
      </c>
      <c r="AP286" t="s">
        <v>122</v>
      </c>
    </row>
    <row r="287" spans="41:42" x14ac:dyDescent="0.35">
      <c r="AO287">
        <v>-54</v>
      </c>
      <c r="AP287" t="s">
        <v>122</v>
      </c>
    </row>
    <row r="288" spans="41:42" x14ac:dyDescent="0.35">
      <c r="AO288">
        <v>-55</v>
      </c>
      <c r="AP288" t="s">
        <v>122</v>
      </c>
    </row>
    <row r="289" spans="41:42" x14ac:dyDescent="0.35">
      <c r="AO289">
        <v>-56</v>
      </c>
      <c r="AP289" t="s">
        <v>122</v>
      </c>
    </row>
  </sheetData>
  <customSheetViews>
    <customSheetView guid="{30121ED3-A0DA-4632-86F4-46BB7925B7E5}">
      <selection activeCell="C15" sqref="C15"/>
      <pageMargins left="0.7" right="0.7" top="0.75" bottom="0.75" header="0.3" footer="0.3"/>
      <pageSetup paperSize="9" orientation="portrait" verticalDpi="0" r:id="rId1"/>
    </customSheetView>
    <customSheetView guid="{7CC3A2B6-602F-4A8B-A2E3-B24C012BCE10}" topLeftCell="A44">
      <selection activeCell="C57" sqref="C57"/>
      <pageMargins left="0.7" right="0.7" top="0.75" bottom="0.75" header="0.3" footer="0.3"/>
      <pageSetup paperSize="9" orientation="portrait" verticalDpi="0" r:id="rId2"/>
    </customSheetView>
    <customSheetView guid="{FB9835C6-C331-4523-86EA-5F69531AA9D6}">
      <selection activeCell="H97" sqref="H97"/>
      <pageMargins left="0.7" right="0.7" top="0.75" bottom="0.75" header="0.3" footer="0.3"/>
      <pageSetup paperSize="9" orientation="portrait" verticalDpi="0" r:id="rId3"/>
    </customSheetView>
    <customSheetView guid="{7F27149B-9B80-447D-A667-AC8F25780B88}">
      <selection activeCell="C15" sqref="C15"/>
      <pageMargins left="0.7" right="0.7" top="0.75" bottom="0.75" header="0.3" footer="0.3"/>
      <pageSetup paperSize="9" orientation="portrait" verticalDpi="0" r:id="rId4"/>
    </customSheetView>
  </customSheetViews>
  <mergeCells count="43">
    <mergeCell ref="F169:F173"/>
    <mergeCell ref="B168:C168"/>
    <mergeCell ref="F177:F178"/>
    <mergeCell ref="F28:F61"/>
    <mergeCell ref="F93:F121"/>
    <mergeCell ref="F126:F129"/>
    <mergeCell ref="F134:F164"/>
    <mergeCell ref="A124:F124"/>
    <mergeCell ref="A130:D130"/>
    <mergeCell ref="B125:C125"/>
    <mergeCell ref="A62:D62"/>
    <mergeCell ref="A63:F63"/>
    <mergeCell ref="A64:F64"/>
    <mergeCell ref="A89:D89"/>
    <mergeCell ref="A90:F90"/>
    <mergeCell ref="B65:C65"/>
    <mergeCell ref="B92:C92"/>
    <mergeCell ref="B133:C133"/>
    <mergeCell ref="B2:D2"/>
    <mergeCell ref="B14:C14"/>
    <mergeCell ref="B27:F27"/>
    <mergeCell ref="A22:D22"/>
    <mergeCell ref="A23:F23"/>
    <mergeCell ref="A24:F24"/>
    <mergeCell ref="E8:F8"/>
    <mergeCell ref="F15:F21"/>
    <mergeCell ref="B26:C26"/>
    <mergeCell ref="U8:W8"/>
    <mergeCell ref="Y8:AA8"/>
    <mergeCell ref="A180:F180"/>
    <mergeCell ref="A131:F131"/>
    <mergeCell ref="A132:F132"/>
    <mergeCell ref="A165:D165"/>
    <mergeCell ref="A166:F166"/>
    <mergeCell ref="A167:F167"/>
    <mergeCell ref="A174:D174"/>
    <mergeCell ref="A175:F175"/>
    <mergeCell ref="A177:D177"/>
    <mergeCell ref="A179:F179"/>
    <mergeCell ref="A176:F176"/>
    <mergeCell ref="A91:F91"/>
    <mergeCell ref="A122:D122"/>
    <mergeCell ref="A123:F123"/>
  </mergeCells>
  <conditionalFormatting sqref="F22 F62 F89 F122 F130 F165 F174 F177">
    <cfRule type="containsText" dxfId="7" priority="1" operator="containsText" text="Inadequate">
      <formula>NOT(ISERROR(SEARCH("Inadequate",F22)))</formula>
    </cfRule>
    <cfRule type="containsText" dxfId="6" priority="2" operator="containsText" text="Requires Improvement">
      <formula>NOT(ISERROR(SEARCH("Requires Improvement",F22)))</formula>
    </cfRule>
    <cfRule type="containsText" dxfId="5" priority="3" operator="containsText" text="Good">
      <formula>NOT(ISERROR(SEARCH("Good",F22)))</formula>
    </cfRule>
    <cfRule type="containsText" dxfId="4" priority="4" operator="containsText" text="Outstanding">
      <formula>NOT(ISERROR(SEARCH("Outstanding",F22)))</formula>
    </cfRule>
  </conditionalFormatting>
  <dataValidations count="8">
    <dataValidation type="list" allowBlank="1" showInputMessage="1" showErrorMessage="1" sqref="C25" xr:uid="{00000000-0002-0000-0000-000000000000}">
      <formula1>$L$10:$L$11</formula1>
    </dataValidation>
    <dataValidation type="list" allowBlank="1" showInputMessage="1" showErrorMessage="1" sqref="C147" xr:uid="{00000000-0002-0000-0000-000001000000}">
      <formula1>$L$45:$L$47</formula1>
    </dataValidation>
    <dataValidation type="list" allowBlank="1" showInputMessage="1" showErrorMessage="1" sqref="C56 C58:C61 C53 C48:C50 C45:C46 C21 C15:C16 C35" xr:uid="{00000000-0002-0000-0000-000002000000}">
      <formula1>$T$1:$T$3</formula1>
    </dataValidation>
    <dataValidation type="list" allowBlank="1" showInputMessage="1" showErrorMessage="1" sqref="C173 C98:C106" xr:uid="{00000000-0002-0000-0000-000003000000}">
      <formula1>$V$1:$V$4</formula1>
    </dataValidation>
    <dataValidation type="list" allowBlank="1" showInputMessage="1" showErrorMessage="1" sqref="C88" xr:uid="{00000000-0002-0000-0000-000004000000}">
      <formula1>$U$1:$U$3</formula1>
    </dataValidation>
    <dataValidation type="list" allowBlank="1" showInputMessage="1" showErrorMessage="1" sqref="C113" xr:uid="{00000000-0002-0000-0000-000005000000}">
      <formula1>$W$1:$W$3</formula1>
    </dataValidation>
    <dataValidation type="list" allowBlank="1" showInputMessage="1" showErrorMessage="1" sqref="C28:C29 C156:C164 C128:C129 C151:C153 C148 C135:C146 C116:C121 C169:C172 C36:C37 C95:C97 C107:C108 C114" xr:uid="{00000000-0002-0000-0000-000006000000}">
      <formula1>$V$1:$V$3</formula1>
    </dataValidation>
    <dataValidation type="list" allowBlank="1" showInputMessage="1" showErrorMessage="1" sqref="C17:C18 C126:C127 C93:C94 C86:C87 C79:C80 C75:C77 C57 C54:C55 C51:C52 C47 C39:C44 C30:C34 C20" xr:uid="{00000000-0002-0000-0000-000007000000}">
      <formula1>$T$1:$T$2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workbookViewId="0">
      <selection activeCell="B3" sqref="B3"/>
    </sheetView>
  </sheetViews>
  <sheetFormatPr defaultRowHeight="14.5" x14ac:dyDescent="0.35"/>
  <cols>
    <col min="1" max="1" width="37.81640625" customWidth="1"/>
    <col min="2" max="2" width="24.36328125" customWidth="1"/>
    <col min="3" max="3" width="19" customWidth="1"/>
    <col min="4" max="4" width="13.1796875" customWidth="1"/>
    <col min="5" max="5" width="13.36328125" customWidth="1"/>
    <col min="6" max="6" width="24.1796875" customWidth="1"/>
  </cols>
  <sheetData>
    <row r="1" spans="1:6" ht="18.5" x14ac:dyDescent="0.45">
      <c r="A1" s="244" t="s">
        <v>170</v>
      </c>
      <c r="B1" s="244"/>
      <c r="C1" s="244"/>
      <c r="D1" s="244"/>
      <c r="E1" s="244"/>
      <c r="F1" s="244"/>
    </row>
    <row r="2" spans="1:6" ht="15" thickBot="1" x14ac:dyDescent="0.4"/>
    <row r="3" spans="1:6" x14ac:dyDescent="0.35">
      <c r="A3" s="48" t="s">
        <v>0</v>
      </c>
      <c r="B3" s="165">
        <f>'Monitoring form'!D4:D4</f>
        <v>0</v>
      </c>
    </row>
    <row r="4" spans="1:6" ht="87" x14ac:dyDescent="0.35">
      <c r="A4" s="49" t="s">
        <v>1</v>
      </c>
      <c r="B4" s="165" t="str">
        <f>'Monitoring form'!D5</f>
        <v xml:space="preserve"> 
Tel: 
Email: </v>
      </c>
    </row>
    <row r="5" spans="1:6" x14ac:dyDescent="0.35">
      <c r="A5" s="50" t="s">
        <v>2</v>
      </c>
      <c r="B5" s="165">
        <f>'Monitoring form'!D6</f>
        <v>0</v>
      </c>
    </row>
    <row r="6" spans="1:6" x14ac:dyDescent="0.35">
      <c r="A6" s="49" t="s">
        <v>53</v>
      </c>
      <c r="B6" s="165">
        <f>'Monitoring form'!D7</f>
        <v>0</v>
      </c>
    </row>
    <row r="7" spans="1:6" x14ac:dyDescent="0.35">
      <c r="A7" s="51" t="s">
        <v>54</v>
      </c>
      <c r="B7" s="165">
        <f>'Monitoring form'!D8</f>
        <v>0</v>
      </c>
    </row>
    <row r="8" spans="1:6" x14ac:dyDescent="0.35">
      <c r="A8" s="51" t="s">
        <v>181</v>
      </c>
      <c r="B8" s="165">
        <f>'Monitoring form'!D9</f>
        <v>0</v>
      </c>
    </row>
    <row r="9" spans="1:6" x14ac:dyDescent="0.35">
      <c r="A9" s="51" t="s">
        <v>3</v>
      </c>
      <c r="B9" s="165">
        <f>'Monitoring form'!D10</f>
        <v>0</v>
      </c>
    </row>
    <row r="10" spans="1:6" x14ac:dyDescent="0.35">
      <c r="A10" s="51" t="s">
        <v>4</v>
      </c>
      <c r="B10" s="165">
        <f>'Monitoring form'!D11</f>
        <v>0</v>
      </c>
    </row>
    <row r="11" spans="1:6" x14ac:dyDescent="0.35">
      <c r="A11" s="51" t="s">
        <v>5</v>
      </c>
      <c r="B11" s="166">
        <f>'Monitoring form'!D12</f>
        <v>0</v>
      </c>
      <c r="C11" s="66"/>
    </row>
    <row r="12" spans="1:6" x14ac:dyDescent="0.35">
      <c r="A12" s="49" t="s">
        <v>171</v>
      </c>
      <c r="B12" s="167" t="e">
        <f>'Monitoring form'!E177</f>
        <v>#N/A</v>
      </c>
      <c r="C12" s="22"/>
    </row>
    <row r="13" spans="1:6" x14ac:dyDescent="0.35">
      <c r="A13" s="50" t="s">
        <v>96</v>
      </c>
      <c r="B13" s="168" t="e">
        <f>'Monitoring form'!E178</f>
        <v>#N/A</v>
      </c>
      <c r="C13" s="22"/>
    </row>
    <row r="14" spans="1:6" ht="15" thickBot="1" x14ac:dyDescent="0.4">
      <c r="A14" s="52" t="s">
        <v>172</v>
      </c>
      <c r="B14" s="168"/>
    </row>
    <row r="15" spans="1:6" ht="15" thickBot="1" x14ac:dyDescent="0.4"/>
    <row r="16" spans="1:6" x14ac:dyDescent="0.35">
      <c r="A16" s="240" t="s">
        <v>173</v>
      </c>
      <c r="B16" s="241"/>
      <c r="C16" s="241"/>
      <c r="D16" s="242" t="s">
        <v>174</v>
      </c>
      <c r="E16" s="242"/>
      <c r="F16" s="243"/>
    </row>
    <row r="17" spans="1:6" ht="52.5" thickBot="1" x14ac:dyDescent="0.4">
      <c r="A17" s="53" t="s">
        <v>175</v>
      </c>
      <c r="B17" s="54" t="s">
        <v>176</v>
      </c>
      <c r="C17" s="54" t="s">
        <v>96</v>
      </c>
      <c r="D17" s="54" t="s">
        <v>177</v>
      </c>
      <c r="E17" s="54" t="s">
        <v>204</v>
      </c>
      <c r="F17" s="55" t="s">
        <v>206</v>
      </c>
    </row>
    <row r="18" spans="1:6" x14ac:dyDescent="0.35">
      <c r="A18" s="56" t="s">
        <v>182</v>
      </c>
      <c r="B18" s="57" t="e">
        <f>'Monitoring form'!F22</f>
        <v>#N/A</v>
      </c>
      <c r="C18" s="67" t="e">
        <f>'Monitoring form'!F15</f>
        <v>#N/A</v>
      </c>
      <c r="D18" s="248"/>
      <c r="E18" s="248"/>
      <c r="F18" s="249"/>
    </row>
    <row r="19" spans="1:6" ht="21.65" customHeight="1" x14ac:dyDescent="0.35">
      <c r="A19" s="250">
        <f>'Monitoring form'!A24:F24</f>
        <v>0</v>
      </c>
      <c r="B19" s="251"/>
      <c r="C19" s="252"/>
      <c r="D19" s="95"/>
      <c r="E19" s="10"/>
      <c r="F19" s="58"/>
    </row>
    <row r="20" spans="1:6" x14ac:dyDescent="0.35">
      <c r="A20" s="253" t="s">
        <v>178</v>
      </c>
      <c r="B20" s="254"/>
      <c r="C20" s="254"/>
      <c r="D20" s="254"/>
      <c r="E20" s="254"/>
      <c r="F20" s="255"/>
    </row>
    <row r="21" spans="1:6" ht="15" thickBot="1" x14ac:dyDescent="0.4">
      <c r="A21" s="256"/>
      <c r="B21" s="257"/>
      <c r="C21" s="257"/>
      <c r="D21" s="257"/>
      <c r="E21" s="257"/>
      <c r="F21" s="258"/>
    </row>
    <row r="22" spans="1:6" x14ac:dyDescent="0.35">
      <c r="A22" s="59" t="s">
        <v>183</v>
      </c>
      <c r="B22" s="60" t="e">
        <f>'Monitoring form'!F62</f>
        <v>#N/A</v>
      </c>
      <c r="C22" s="68" t="e">
        <f>'Monitoring form'!F28</f>
        <v>#N/A</v>
      </c>
      <c r="D22" s="259"/>
      <c r="E22" s="259"/>
      <c r="F22" s="260"/>
    </row>
    <row r="23" spans="1:6" ht="25.75" customHeight="1" x14ac:dyDescent="0.35">
      <c r="A23" s="261">
        <f>'Monitoring form'!A64:F64</f>
        <v>0</v>
      </c>
      <c r="B23" s="262"/>
      <c r="C23" s="263"/>
      <c r="D23" s="95"/>
      <c r="E23" s="10"/>
      <c r="F23" s="58"/>
    </row>
    <row r="24" spans="1:6" x14ac:dyDescent="0.35">
      <c r="A24" s="264" t="s">
        <v>178</v>
      </c>
      <c r="B24" s="265"/>
      <c r="C24" s="265"/>
      <c r="D24" s="265"/>
      <c r="E24" s="265"/>
      <c r="F24" s="266"/>
    </row>
    <row r="25" spans="1:6" ht="15" thickBot="1" x14ac:dyDescent="0.4">
      <c r="A25" s="245"/>
      <c r="B25" s="246"/>
      <c r="C25" s="246"/>
      <c r="D25" s="246"/>
      <c r="E25" s="246"/>
      <c r="F25" s="247"/>
    </row>
    <row r="26" spans="1:6" x14ac:dyDescent="0.35">
      <c r="A26" s="59" t="s">
        <v>184</v>
      </c>
      <c r="B26" s="57" t="e">
        <f>'Monitoring form'!F89</f>
        <v>#N/A</v>
      </c>
      <c r="C26" s="68" t="e">
        <f>'Monitoring form'!F76</f>
        <v>#N/A</v>
      </c>
      <c r="D26" s="259"/>
      <c r="E26" s="259"/>
      <c r="F26" s="260"/>
    </row>
    <row r="27" spans="1:6" ht="15.75" customHeight="1" x14ac:dyDescent="0.35">
      <c r="A27" s="267">
        <f>'Monitoring form'!A91:F91</f>
        <v>0</v>
      </c>
      <c r="B27" s="268"/>
      <c r="C27" s="269"/>
      <c r="D27" s="10"/>
      <c r="E27" s="10"/>
      <c r="F27" s="58"/>
    </row>
    <row r="28" spans="1:6" x14ac:dyDescent="0.35">
      <c r="A28" s="264" t="s">
        <v>178</v>
      </c>
      <c r="B28" s="265"/>
      <c r="C28" s="265"/>
      <c r="D28" s="265"/>
      <c r="E28" s="265"/>
      <c r="F28" s="266"/>
    </row>
    <row r="29" spans="1:6" ht="15" thickBot="1" x14ac:dyDescent="0.4">
      <c r="A29" s="245"/>
      <c r="B29" s="246"/>
      <c r="C29" s="246"/>
      <c r="D29" s="246"/>
      <c r="E29" s="246"/>
      <c r="F29" s="247"/>
    </row>
    <row r="30" spans="1:6" x14ac:dyDescent="0.35">
      <c r="A30" s="59" t="s">
        <v>185</v>
      </c>
      <c r="B30" s="61" t="e">
        <f>'Monitoring form'!F122</f>
        <v>#N/A</v>
      </c>
      <c r="C30" s="68" t="e">
        <f>'Monitoring form'!F93</f>
        <v>#N/A</v>
      </c>
      <c r="D30" s="259"/>
      <c r="E30" s="259"/>
      <c r="F30" s="260"/>
    </row>
    <row r="31" spans="1:6" s="12" customFormat="1" ht="67.400000000000006" customHeight="1" x14ac:dyDescent="0.35">
      <c r="A31" s="261">
        <f>'Monitoring form'!A124:F124</f>
        <v>0</v>
      </c>
      <c r="B31" s="262"/>
      <c r="C31" s="263"/>
      <c r="D31" s="106" t="s">
        <v>205</v>
      </c>
      <c r="E31" s="80"/>
      <c r="F31" s="94"/>
    </row>
    <row r="32" spans="1:6" x14ac:dyDescent="0.35">
      <c r="A32" s="264" t="s">
        <v>178</v>
      </c>
      <c r="B32" s="265"/>
      <c r="C32" s="265"/>
      <c r="D32" s="265"/>
      <c r="E32" s="265"/>
      <c r="F32" s="266"/>
    </row>
    <row r="33" spans="1:6" ht="15" thickBot="1" x14ac:dyDescent="0.4">
      <c r="A33" s="245"/>
      <c r="B33" s="246"/>
      <c r="C33" s="246"/>
      <c r="D33" s="246"/>
      <c r="E33" s="246"/>
      <c r="F33" s="247"/>
    </row>
    <row r="34" spans="1:6" x14ac:dyDescent="0.35">
      <c r="A34" s="59" t="s">
        <v>163</v>
      </c>
      <c r="B34" s="60" t="e">
        <f>'Monitoring form'!F130</f>
        <v>#N/A</v>
      </c>
      <c r="C34" s="68" t="e">
        <f>'Monitoring form'!F126</f>
        <v>#N/A</v>
      </c>
      <c r="D34" s="259"/>
      <c r="E34" s="259"/>
      <c r="F34" s="260"/>
    </row>
    <row r="35" spans="1:6" x14ac:dyDescent="0.35">
      <c r="A35" s="267">
        <f>'Monitoring form'!A132:F132</f>
        <v>0</v>
      </c>
      <c r="B35" s="268"/>
      <c r="C35" s="269"/>
      <c r="D35" s="10"/>
      <c r="E35" s="10"/>
      <c r="F35" s="58"/>
    </row>
    <row r="36" spans="1:6" x14ac:dyDescent="0.35">
      <c r="A36" s="264" t="s">
        <v>178</v>
      </c>
      <c r="B36" s="265"/>
      <c r="C36" s="265"/>
      <c r="D36" s="265"/>
      <c r="E36" s="265"/>
      <c r="F36" s="266"/>
    </row>
    <row r="37" spans="1:6" ht="15" thickBot="1" x14ac:dyDescent="0.4">
      <c r="A37" s="270"/>
      <c r="B37" s="271"/>
      <c r="C37" s="271"/>
      <c r="D37" s="271"/>
      <c r="E37" s="271"/>
      <c r="F37" s="272"/>
    </row>
    <row r="38" spans="1:6" x14ac:dyDescent="0.35">
      <c r="A38" s="59" t="s">
        <v>84</v>
      </c>
      <c r="B38" s="60" t="e">
        <f>'Monitoring form'!F165</f>
        <v>#N/A</v>
      </c>
      <c r="C38" s="68" t="e">
        <f>'Monitoring form'!F134</f>
        <v>#N/A</v>
      </c>
      <c r="D38" s="259"/>
      <c r="E38" s="259"/>
      <c r="F38" s="260"/>
    </row>
    <row r="39" spans="1:6" s="12" customFormat="1" ht="21.65" customHeight="1" x14ac:dyDescent="0.35">
      <c r="A39" s="273">
        <f>'Monitoring form'!A167:F167</f>
        <v>0</v>
      </c>
      <c r="B39" s="251"/>
      <c r="C39" s="252"/>
      <c r="D39" s="95"/>
      <c r="E39" s="80"/>
      <c r="F39" s="94"/>
    </row>
    <row r="40" spans="1:6" x14ac:dyDescent="0.35">
      <c r="A40" s="264" t="s">
        <v>178</v>
      </c>
      <c r="B40" s="265"/>
      <c r="C40" s="265"/>
      <c r="D40" s="265"/>
      <c r="E40" s="265"/>
      <c r="F40" s="266"/>
    </row>
    <row r="41" spans="1:6" ht="15" thickBot="1" x14ac:dyDescent="0.4">
      <c r="A41" s="270"/>
      <c r="B41" s="271"/>
      <c r="C41" s="271"/>
      <c r="D41" s="271"/>
      <c r="E41" s="271"/>
      <c r="F41" s="272"/>
    </row>
    <row r="42" spans="1:6" x14ac:dyDescent="0.35">
      <c r="A42" s="59" t="s">
        <v>12</v>
      </c>
      <c r="B42" s="60" t="e">
        <f>'Monitoring form'!F174</f>
        <v>#N/A</v>
      </c>
      <c r="C42" s="68" t="e">
        <f>'Monitoring form'!F169</f>
        <v>#N/A</v>
      </c>
      <c r="D42" s="259"/>
      <c r="E42" s="259"/>
      <c r="F42" s="260"/>
    </row>
    <row r="43" spans="1:6" ht="21.65" customHeight="1" x14ac:dyDescent="0.35">
      <c r="A43" s="267">
        <f>'Monitoring form'!A176:F176</f>
        <v>0</v>
      </c>
      <c r="B43" s="268"/>
      <c r="C43" s="269"/>
      <c r="D43" s="95"/>
      <c r="E43" s="10"/>
      <c r="F43" s="58"/>
    </row>
    <row r="44" spans="1:6" x14ac:dyDescent="0.35">
      <c r="A44" s="264" t="s">
        <v>178</v>
      </c>
      <c r="B44" s="265"/>
      <c r="C44" s="265"/>
      <c r="D44" s="265"/>
      <c r="E44" s="265"/>
      <c r="F44" s="266"/>
    </row>
    <row r="45" spans="1:6" ht="15" thickBot="1" x14ac:dyDescent="0.4">
      <c r="A45" s="256"/>
      <c r="B45" s="257"/>
      <c r="C45" s="257"/>
      <c r="D45" s="257"/>
      <c r="E45" s="257"/>
      <c r="F45" s="258"/>
    </row>
    <row r="46" spans="1:6" x14ac:dyDescent="0.35">
      <c r="A46" s="59" t="s">
        <v>186</v>
      </c>
      <c r="B46" s="62" t="e">
        <f>'Monitoring form'!F177</f>
        <v>#N/A</v>
      </c>
      <c r="C46" s="68" t="e">
        <f>'Monitoring form'!E178</f>
        <v>#N/A</v>
      </c>
      <c r="D46" s="259"/>
      <c r="E46" s="259"/>
      <c r="F46" s="260"/>
    </row>
    <row r="47" spans="1:6" ht="68.5" customHeight="1" x14ac:dyDescent="0.35">
      <c r="A47" s="261">
        <f>'Monitoring form'!A180:F180</f>
        <v>0</v>
      </c>
      <c r="B47" s="262"/>
      <c r="C47" s="263"/>
      <c r="D47" s="95"/>
      <c r="E47" s="10"/>
      <c r="F47" s="58"/>
    </row>
    <row r="48" spans="1:6" x14ac:dyDescent="0.35">
      <c r="A48" s="264" t="s">
        <v>178</v>
      </c>
      <c r="B48" s="265"/>
      <c r="C48" s="265"/>
      <c r="D48" s="265"/>
      <c r="E48" s="265"/>
      <c r="F48" s="266"/>
    </row>
    <row r="49" spans="1:6" ht="15" thickBot="1" x14ac:dyDescent="0.4">
      <c r="A49" s="270"/>
      <c r="B49" s="271"/>
      <c r="C49" s="271"/>
      <c r="D49" s="271"/>
      <c r="E49" s="271"/>
      <c r="F49" s="272"/>
    </row>
    <row r="50" spans="1:6" ht="15" thickBot="1" x14ac:dyDescent="0.4"/>
    <row r="51" spans="1:6" x14ac:dyDescent="0.35">
      <c r="A51" s="63" t="s">
        <v>179</v>
      </c>
      <c r="B51" s="35"/>
    </row>
    <row r="52" spans="1:6" ht="15" thickBot="1" x14ac:dyDescent="0.4">
      <c r="A52" s="64" t="s">
        <v>180</v>
      </c>
      <c r="B52" s="107"/>
    </row>
    <row r="54" spans="1:6" x14ac:dyDescent="0.35">
      <c r="A54" t="s">
        <v>232</v>
      </c>
    </row>
  </sheetData>
  <customSheetViews>
    <customSheetView guid="{30121ED3-A0DA-4632-86F4-46BB7925B7E5}">
      <pageMargins left="0.7" right="0.7" top="0.75" bottom="0.75" header="0.3" footer="0.3"/>
    </customSheetView>
    <customSheetView guid="{7CC3A2B6-602F-4A8B-A2E3-B24C012BCE10}">
      <pageMargins left="0.7" right="0.7" top="0.75" bottom="0.75" header="0.3" footer="0.3"/>
    </customSheetView>
    <customSheetView guid="{FB9835C6-C331-4523-86EA-5F69531AA9D6}">
      <pageMargins left="0.7" right="0.7" top="0.75" bottom="0.75" header="0.3" footer="0.3"/>
    </customSheetView>
    <customSheetView guid="{7F27149B-9B80-447D-A667-AC8F25780B88}">
      <pageMargins left="0.7" right="0.7" top="0.75" bottom="0.75" header="0.3" footer="0.3"/>
    </customSheetView>
  </customSheetViews>
  <mergeCells count="35">
    <mergeCell ref="A48:F48"/>
    <mergeCell ref="A49:F49"/>
    <mergeCell ref="D42:F42"/>
    <mergeCell ref="A43:C43"/>
    <mergeCell ref="A44:F44"/>
    <mergeCell ref="A45:F45"/>
    <mergeCell ref="D46:F46"/>
    <mergeCell ref="A47:C47"/>
    <mergeCell ref="A41:F41"/>
    <mergeCell ref="D30:F30"/>
    <mergeCell ref="A31:C31"/>
    <mergeCell ref="A32:F32"/>
    <mergeCell ref="A33:F33"/>
    <mergeCell ref="D34:F34"/>
    <mergeCell ref="A35:C35"/>
    <mergeCell ref="A36:F36"/>
    <mergeCell ref="A37:F37"/>
    <mergeCell ref="D38:F38"/>
    <mergeCell ref="A39:C39"/>
    <mergeCell ref="A40:F40"/>
    <mergeCell ref="A16:C16"/>
    <mergeCell ref="D16:F16"/>
    <mergeCell ref="A1:F1"/>
    <mergeCell ref="A29:F29"/>
    <mergeCell ref="D18:F18"/>
    <mergeCell ref="A19:C19"/>
    <mergeCell ref="A20:F20"/>
    <mergeCell ref="A21:F21"/>
    <mergeCell ref="D22:F22"/>
    <mergeCell ref="A23:C23"/>
    <mergeCell ref="A24:F24"/>
    <mergeCell ref="A25:F25"/>
    <mergeCell ref="D26:F26"/>
    <mergeCell ref="A27:C27"/>
    <mergeCell ref="A28:F28"/>
  </mergeCells>
  <conditionalFormatting sqref="B14:C14 B18 D18 B22 D22:F22 B26 D26:F26 B30 D30:F30 B34 D34:F34 B38 D38:F38 B42 D42:F42 B46 D46:F46">
    <cfRule type="containsText" dxfId="3" priority="13" operator="containsText" text="Inadequate">
      <formula>NOT(ISERROR(SEARCH("Inadequate",B14)))</formula>
    </cfRule>
    <cfRule type="containsText" dxfId="2" priority="14" operator="containsText" text="Requires Improvement">
      <formula>NOT(ISERROR(SEARCH("Requires Improvement",B14)))</formula>
    </cfRule>
    <cfRule type="containsText" dxfId="1" priority="15" operator="containsText" text="Good">
      <formula>NOT(ISERROR(SEARCH("Good",B14)))</formula>
    </cfRule>
    <cfRule type="containsText" dxfId="0" priority="16" operator="containsText" text="Outstanding">
      <formula>NOT(ISERROR(SEARCH("Outstanding",B14)))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customSheetViews>
    <customSheetView guid="{30121ED3-A0DA-4632-86F4-46BB7925B7E5}">
      <pageMargins left="0.7" right="0.7" top="0.75" bottom="0.75" header="0.3" footer="0.3"/>
    </customSheetView>
    <customSheetView guid="{7CC3A2B6-602F-4A8B-A2E3-B24C012BCE10}">
      <pageMargins left="0.7" right="0.7" top="0.75" bottom="0.75" header="0.3" footer="0.3"/>
    </customSheetView>
    <customSheetView guid="{FB9835C6-C331-4523-86EA-5F69531AA9D6}">
      <pageMargins left="0.7" right="0.7" top="0.75" bottom="0.75" header="0.3" footer="0.3"/>
    </customSheetView>
    <customSheetView guid="{7F27149B-9B80-447D-A667-AC8F25780B88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G6"/>
  <sheetViews>
    <sheetView workbookViewId="0">
      <selection activeCell="D3" sqref="D3:G6"/>
    </sheetView>
  </sheetViews>
  <sheetFormatPr defaultRowHeight="14.5" x14ac:dyDescent="0.35"/>
  <sheetData>
    <row r="3" spans="4:7" x14ac:dyDescent="0.35">
      <c r="D3" t="s">
        <v>97</v>
      </c>
      <c r="E3" t="s">
        <v>97</v>
      </c>
      <c r="F3" t="s">
        <v>100</v>
      </c>
      <c r="G3" t="s">
        <v>103</v>
      </c>
    </row>
    <row r="4" spans="4:7" x14ac:dyDescent="0.35">
      <c r="D4" t="s">
        <v>98</v>
      </c>
      <c r="E4" t="s">
        <v>98</v>
      </c>
      <c r="F4" t="s">
        <v>101</v>
      </c>
      <c r="G4" t="s">
        <v>104</v>
      </c>
    </row>
    <row r="5" spans="4:7" x14ac:dyDescent="0.35">
      <c r="D5" t="s">
        <v>99</v>
      </c>
      <c r="E5" t="s">
        <v>101</v>
      </c>
      <c r="F5" t="s">
        <v>102</v>
      </c>
    </row>
    <row r="6" spans="4:7" x14ac:dyDescent="0.35">
      <c r="F6" t="s">
        <v>99</v>
      </c>
    </row>
  </sheetData>
  <customSheetViews>
    <customSheetView guid="{30121ED3-A0DA-4632-86F4-46BB7925B7E5}">
      <pageMargins left="0.7" right="0.7" top="0.75" bottom="0.75" header="0.3" footer="0.3"/>
    </customSheetView>
    <customSheetView guid="{7CC3A2B6-602F-4A8B-A2E3-B24C012BCE10}">
      <pageMargins left="0.7" right="0.7" top="0.75" bottom="0.75" header="0.3" footer="0.3"/>
    </customSheetView>
    <customSheetView guid="{FB9835C6-C331-4523-86EA-5F69531AA9D6}">
      <pageMargins left="0.7" right="0.7" top="0.75" bottom="0.75" header="0.3" footer="0.3"/>
    </customSheetView>
    <customSheetView guid="{7F27149B-9B80-447D-A667-AC8F25780B88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Monitoring form</vt:lpstr>
      <vt:lpstr>Action Plan</vt:lpstr>
      <vt:lpstr>Sheet3</vt:lpstr>
      <vt:lpstr>Sheet4</vt:lpstr>
      <vt:lpstr>'Monitoring form'!Print_Area</vt:lpstr>
    </vt:vector>
  </TitlesOfParts>
  <Company>London Borough of Hillingdon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awoolley</dc:creator>
  <cp:lastModifiedBy>Virginia Wilkinson</cp:lastModifiedBy>
  <cp:lastPrinted>2023-08-22T13:32:38Z</cp:lastPrinted>
  <dcterms:created xsi:type="dcterms:W3CDTF">2016-05-13T09:53:57Z</dcterms:created>
  <dcterms:modified xsi:type="dcterms:W3CDTF">2023-11-14T11:14:54Z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8edf35-91ea-44e1-afab-38c462b39a0c_Enabled">
    <vt:lpwstr>true</vt:lpwstr>
  </property>
  <property fmtid="{D5CDD505-2E9C-101B-9397-08002B2CF9AE}" pid="3" name="MSIP_Label_7a8edf35-91ea-44e1-afab-38c462b39a0c_SetDate">
    <vt:lpwstr>2022-10-17T07:31:06Z</vt:lpwstr>
  </property>
  <property fmtid="{D5CDD505-2E9C-101B-9397-08002B2CF9AE}" pid="4" name="MSIP_Label_7a8edf35-91ea-44e1-afab-38c462b39a0c_Method">
    <vt:lpwstr>Privileged</vt:lpwstr>
  </property>
  <property fmtid="{D5CDD505-2E9C-101B-9397-08002B2CF9AE}" pid="5" name="MSIP_Label_7a8edf35-91ea-44e1-afab-38c462b39a0c_Name">
    <vt:lpwstr>Official</vt:lpwstr>
  </property>
  <property fmtid="{D5CDD505-2E9C-101B-9397-08002B2CF9AE}" pid="6" name="MSIP_Label_7a8edf35-91ea-44e1-afab-38c462b39a0c_SiteId">
    <vt:lpwstr>aaacb679-c381-48fb-b320-f9d581ee948f</vt:lpwstr>
  </property>
  <property fmtid="{D5CDD505-2E9C-101B-9397-08002B2CF9AE}" pid="7" name="MSIP_Label_7a8edf35-91ea-44e1-afab-38c462b39a0c_ActionId">
    <vt:lpwstr>6ed6fdff-7c6c-4a84-9247-4b74523cf1e7</vt:lpwstr>
  </property>
  <property fmtid="{D5CDD505-2E9C-101B-9397-08002B2CF9AE}" pid="8" name="MSIP_Label_7a8edf35-91ea-44e1-afab-38c462b39a0c_ContentBits">
    <vt:lpwstr>0</vt:lpwstr>
  </property>
</Properties>
</file>